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icing Comparison" sheetId="2" state="visible" r:id="rId2"/>
    <sheet xmlns:r="http://schemas.openxmlformats.org/officeDocument/2006/relationships" name="Candid Detail" sheetId="3" state="visible" r:id="rId3"/>
    <sheet xmlns:r="http://schemas.openxmlformats.org/officeDocument/2006/relationships" name="What To Check" sheetId="4" state="visible" r:id="rId4"/>
    <sheet xmlns:r="http://schemas.openxmlformats.org/officeDocument/2006/relationships" name="Free and Discount Routes" sheetId="5" state="visible" r:id="rId5"/>
    <sheet xmlns:r="http://schemas.openxmlformats.org/officeDocument/2006/relationships" name="Sources" sheetId="6" state="visible" r:id="rId6"/>
  </sheets>
  <definedNames>
    <definedName name="_xlnm._FilterDatabase" localSheetId="1" hidden="1">'Pricing Comparison'!$A$6:$Q$36</definedName>
    <definedName name="_xlnm.Print_Titles" localSheetId="1">'Pricing Comparison'!$6:$6,'Pricing Comparison'!$A:$A</definedName>
    <definedName name="_xlnm.Print_Titles" localSheetId="2">'Candid Detail'!$5:$5</definedName>
    <definedName name="_xlnm.Print_Titles" localSheetId="3">'What To Check'!$4:$4</definedName>
    <definedName name="_xlnm.Print_Titles" localSheetId="4">'Free and Discount Routes'!$4:$4</definedName>
    <definedName name="_xlnm.Print_Titles" localSheetId="5">'Sources'!$4:$4</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1F3864"/>
      <sz val="14"/>
    </font>
    <font>
      <i val="1"/>
      <color rgb="00595959"/>
      <sz val="10"/>
    </font>
    <font>
      <b val="1"/>
      <color rgb="001F3864"/>
      <sz val="11"/>
    </font>
    <font>
      <sz val="10"/>
    </font>
    <font>
      <i val="1"/>
      <color rgb="00595959"/>
      <sz val="9"/>
    </font>
    <font>
      <b val="1"/>
      <color rgb="00FFFFFF"/>
      <sz val="10"/>
    </font>
    <font>
      <b val="1"/>
      <sz val="10"/>
    </font>
  </fonts>
  <fills count="6">
    <fill>
      <patternFill/>
    </fill>
    <fill>
      <patternFill patternType="gray125"/>
    </fill>
    <fill>
      <patternFill patternType="solid">
        <fgColor rgb="00DCE6F1"/>
      </patternFill>
    </fill>
    <fill>
      <patternFill patternType="solid">
        <fgColor rgb="001F3864"/>
      </patternFill>
    </fill>
    <fill>
      <patternFill patternType="solid">
        <fgColor rgb="00FFF7E6"/>
      </patternFill>
    </fill>
    <fill>
      <patternFill patternType="solid">
        <fgColor rgb="00F2F6FB"/>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3" borderId="1" applyAlignment="1" pivotButton="0" quotePrefix="0" xfId="0">
      <alignment horizontal="center" vertical="top" wrapText="1"/>
    </xf>
    <xf numFmtId="0" fontId="7" fillId="0" borderId="1" applyAlignment="1" pivotButton="0" quotePrefix="0" xfId="0">
      <alignment vertical="top" wrapText="1"/>
    </xf>
    <xf numFmtId="0" fontId="4" fillId="0" borderId="1" applyAlignment="1" pivotButton="0" quotePrefix="0" xfId="0">
      <alignment vertical="top" wrapText="1"/>
    </xf>
    <xf numFmtId="4" fontId="4" fillId="4" borderId="1" applyAlignment="1" pivotButton="0" quotePrefix="0" xfId="0">
      <alignment vertical="top" wrapText="1"/>
    </xf>
    <xf numFmtId="4" fontId="4" fillId="5" borderId="1" applyAlignment="1" pivotButton="0" quotePrefix="0" xfId="0">
      <alignment vertical="top" wrapText="1"/>
    </xf>
    <xf numFmtId="3" fontId="4" fillId="4" borderId="1" applyAlignment="1" pivotButton="0" quotePrefix="0" xfId="0">
      <alignment vertical="top" wrapText="1"/>
    </xf>
    <xf numFmtId="0" fontId="4" fillId="0" borderId="1" applyAlignment="1" pivotButton="0" quotePrefix="0" xfId="0">
      <alignment horizontal="center" vertical="top" wrapText="1"/>
    </xf>
    <xf numFmtId="0" fontId="7" fillId="0" borderId="0" applyAlignment="1" pivotButton="0" quotePrefix="0" xfId="0">
      <alignment vertical="top" wrapText="1"/>
    </xf>
    <xf numFmtId="3" fontId="7" fillId="5" borderId="0" applyAlignment="1" pivotButton="0" quotePrefix="0" xfId="0">
      <alignment vertical="top" wrapText="1"/>
    </xf>
    <xf numFmtId="4" fontId="7" fillId="5" borderId="0" applyAlignment="1" pivotButton="0" quotePrefix="0" xfId="0">
      <alignment vertical="top" wrapText="1"/>
    </xf>
    <xf numFmtId="4" fontId="4" fillId="0" borderId="1" applyAlignment="1" pivotButton="0" quotePrefix="0" xfId="0">
      <alignment vertical="top" wrapText="1"/>
    </xf>
    <xf numFmtId="4" fontId="4" fillId="0" borderId="0" applyAlignment="1" pivotButton="0" quotePrefix="0" xfId="0">
      <alignment vertical="top" wrapText="1"/>
    </xf>
    <xf numFmtId="4" fontId="4" fillId="5" borderId="0" applyAlignment="1" pivotButton="0" quotePrefix="0" xfId="0">
      <alignment vertical="top" wrapText="1"/>
    </xf>
    <xf numFmtId="3" fontId="4" fillId="5" borderId="0" applyAlignment="1" pivotButton="0" quotePrefix="0" xfId="0">
      <alignment vertical="top" wrapText="1"/>
    </xf>
    <xf numFmtId="3" fontId="7" fillId="0" borderId="0" applyAlignment="1" pivotButton="0" quotePrefix="0" xfId="0">
      <alignment horizontal="center" vertical="top" wrapText="1"/>
    </xf>
    <xf numFmtId="0" fontId="2" fillId="0" borderId="0" applyAlignment="1" pivotButton="0" quotePrefix="0" xfId="0">
      <alignment vertical="top"/>
    </xf>
    <xf numFmtId="164" fontId="4" fillId="4" borderId="1" applyAlignment="1" pivotButton="0" quotePrefix="0" xfId="0">
      <alignment vertical="top" wrapText="1"/>
    </xf>
    <xf numFmtId="164" fontId="4" fillId="5" borderId="1" applyAlignment="1" pivotButton="0" quotePrefix="0" xfId="0">
      <alignment vertical="top" wrapText="1"/>
    </xf>
    <xf numFmtId="164" fontId="7" fillId="5" borderId="0" applyAlignment="1" pivotButton="0" quotePrefix="0" xfId="0">
      <alignment vertical="top" wrapText="1"/>
    </xf>
    <xf numFmtId="164" fontId="4" fillId="5"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9"/>
  <sheetViews>
    <sheetView workbookViewId="0">
      <selection activeCell="A1" sqref="A1"/>
    </sheetView>
  </sheetViews>
  <sheetFormatPr baseColWidth="8" defaultRowHeight="15"/>
  <cols>
    <col width="118" customWidth="1" min="1" max="1"/>
  </cols>
  <sheetData>
    <row r="1">
      <c r="A1" s="1" t="inlineStr">
        <is>
          <t>Grant Database Pricing Comparison Workbook</t>
        </is>
      </c>
    </row>
    <row r="2">
      <c r="A2" s="2" t="inlineStr">
        <is>
          <t>Every list price in this workbook was read from the vendor's own public page on 2026-09-22. The three GrantCue rows were recorded from the GrantCue pricing page on 2026-09-22.</t>
        </is>
      </c>
    </row>
    <row r="4">
      <c r="A4" s="3" t="inlineStr">
        <is>
          <t>What is in this workbook</t>
        </is>
      </c>
    </row>
    <row r="5">
      <c r="A5" s="4" t="inlineStr">
        <is>
          <t>Pricing Comparison. One row per tool and tier, with the list price quoted as the vendor published it, the billing period, seats, free tier or trial, export rules, tracking and workflow features, the data source the vendor states, and the date the page was seen.</t>
        </is>
      </c>
    </row>
    <row r="6">
      <c r="A6" s="4" t="inlineStr">
        <is>
          <t>Candid Detail. The Candid search plans on their own, with the monthly download caps that decide whether a plan fits a heavy prospecting month, and a row for the Foundation Directory tiers Candid retired in 2026.</t>
        </is>
      </c>
    </row>
    <row r="7">
      <c r="A7" s="4" t="inlineStr">
        <is>
          <t>What To Check. The eight things that change the real price of a subscription: seats, download caps, AI metering, export format, freshness, coverage gaps, billing shape and trial length.</t>
        </is>
      </c>
    </row>
    <row r="8">
      <c r="A8" s="4" t="inlineStr">
        <is>
          <t>Free and Discount Routes. Five routes that cut the price to zero or close to it, each with the eligibility rule that decides whether you can use it.</t>
        </is>
      </c>
    </row>
    <row r="9">
      <c r="A9" s="4" t="inlineStr">
        <is>
          <t>Sources. Every vendor page behind a figure in this file, with its URL and the date it was seen.</t>
        </is>
      </c>
    </row>
    <row r="11">
      <c r="A11" s="3" t="inlineStr">
        <is>
          <t>The check date, and why it matters more than the number</t>
        </is>
      </c>
    </row>
    <row r="12">
      <c r="A12" s="4" t="inlineStr">
        <is>
          <t>Software prices move and vendors reprice without announcing it. Candid and GrantStation both carry figures in circulation on third-party pages that their own live pages contradict. This workbook records only what the vendor's page said on 2026-09-22, and every row carries that date so you can tell how stale a figure is.</t>
        </is>
      </c>
    </row>
    <row r="13">
      <c r="A13" s="4" t="inlineStr">
        <is>
          <t>Before you buy, open the vendor page, compare it with the List price column, and overwrite the Date seen cell with the day you checked. A price with no date is not a price.</t>
        </is>
      </c>
    </row>
    <row r="15">
      <c r="A15" s="3" t="inlineStr">
        <is>
          <t>Column by column</t>
        </is>
      </c>
    </row>
    <row r="16">
      <c r="A16" s="4" t="inlineStr">
        <is>
          <t>Tool and tier. The product and the specific plan. A vendor with four plans gets four rows, because seats and caps differ by plan.</t>
        </is>
      </c>
    </row>
    <row r="17">
      <c r="A17" s="4" t="inlineStr">
        <is>
          <t>Shape. Opportunity-first tools return a list of open funding opportunities. Funder-first tools return grantmaker profiles. Some do both. Free public source means a government or open-data site with no subscription. Institutional means it is sold to universities and research offices and quoted by institution size.</t>
        </is>
      </c>
    </row>
    <row r="18">
      <c r="A18" s="4" t="inlineStr">
        <is>
          <t>List price seen. The price as the vendor wrote it, including the words the vendor used, so nothing is lost in paraphrase.</t>
        </is>
      </c>
    </row>
    <row r="19">
      <c r="A19" s="4" t="inlineStr">
        <is>
          <t>Billing period. The shapes the vendor will actually bill in. This matters as much as the headline figure. GrantStation states it is set up only to accept payment in full for a membership, so there is no monthly option to compare, while GrantWatch bills weekly, monthly, quarterly or annually for the same feature set.</t>
        </is>
      </c>
    </row>
    <row r="20">
      <c r="A20" s="4" t="inlineStr">
        <is>
          <t>Monthly billing. The published price for paying month to month, as a number. Blank where the vendor sells no monthly plan.</t>
        </is>
      </c>
    </row>
    <row r="21">
      <c r="A21" s="4" t="inlineStr">
        <is>
          <t>Annualized from monthly. A live formula, the monthly price multiplied by twelve. It shows what month-to-month billing costs across a year, which is usually the most expensive way to buy. Change a monthly price and this cell recalculates.</t>
        </is>
      </c>
    </row>
    <row r="22">
      <c r="A22" s="4" t="inlineStr">
        <is>
          <t>Annual plan price. The published annual figure, as a number. Where a vendor quotes a monthly rate that is only available when you pay a year upfront, this column carries that rate multiplied by twelve, which is the vendor's own arithmetic on its own listed price.</t>
        </is>
      </c>
    </row>
    <row r="23">
      <c r="A23" s="4" t="inlineStr">
        <is>
          <t>Lower annual cost. A live formula that takes the cheaper of the two annual figures above, so you can sort the whole sheet by real yearly cost.</t>
        </is>
      </c>
    </row>
    <row r="24">
      <c r="A24" s="4" t="inlineStr">
        <is>
          <t>Seats included. The seat count as a number, where the vendor states one. Blank where seats are quoted, unlimited or not published.</t>
        </is>
      </c>
    </row>
    <row r="25">
      <c r="A25" s="4" t="inlineStr">
        <is>
          <t>Annual cost per seat. A live formula, the lower annual cost divided by the seat count. This is the column that changes buying decisions: a plan with a low headline price and one seat can cost more per person than a plan that looks expensive.</t>
        </is>
      </c>
    </row>
    <row r="26">
      <c r="A26" s="4" t="inlineStr">
        <is>
          <t>Seats and access rules, Free tier or trial, Export and limits, Tracking and workflow, Data source stated. The written detail behind the numbers, quoted from the same vendor page. Tracking and workflow is the column that separates a research subscription from a platform: GrantStation is a research membership by design, while every Instrumentl tier and every paid Kindora tier bundles a pipeline.</t>
        </is>
      </c>
    </row>
    <row r="27">
      <c r="A27" s="4" t="inlineStr">
        <is>
          <t>Date seen and Vendor page. Where the figure came from and when. Re-check both before you commit budget.</t>
        </is>
      </c>
    </row>
    <row r="29">
      <c r="A29" s="3" t="inlineStr">
        <is>
          <t>How to use it</t>
        </is>
      </c>
    </row>
    <row r="30">
      <c r="A30" s="4" t="inlineStr">
        <is>
          <t>1. Filter the Shape column to the kind of tool you actually need. A funder-first directory will not show you open federal opportunities, and an opportunity list will not give you a foundation's grant history.</t>
        </is>
      </c>
    </row>
    <row r="31">
      <c r="A31" s="4" t="inlineStr">
        <is>
          <t>2. Sort by Annual cost per seat, not by the headline price. Then read the Export and limits column for every plan still in the running, because caps are where cheap plans pinch.</t>
        </is>
      </c>
    </row>
    <row r="32">
      <c r="A32" s="4" t="inlineStr">
        <is>
          <t>3. Run a dated trial. Record the list price, trial length, seat count, caps and export format on the day you test, in the row for that tool.</t>
        </is>
      </c>
    </row>
    <row r="34">
      <c r="A34" s="3" t="inlineStr">
        <is>
          <t>What this workbook does not contain</t>
        </is>
      </c>
    </row>
    <row r="35">
      <c r="A35" s="4" t="inlineStr">
        <is>
          <t>No negotiated prices and no institutional quotes, because neither is published. GrantForward and Pivot-RP price by institution size and publish nothing, and that absence is itself the fact to record. Reseller, association and promotional rates, such as TechSoup's time-limited GrantStation offer, stay out of the price columns because they depend on eligibility and dates.</t>
        </is>
      </c>
    </row>
    <row r="36">
      <c r="A36" s="4" t="inlineStr">
        <is>
          <t>No third-party price claims. Figures circulating on comparison pages and in forum threads were checked against the vendor's own page and dropped where the two disagreed.</t>
        </is>
      </c>
    </row>
    <row r="38">
      <c r="A38" s="4" t="inlineStr">
        <is>
          <t>Free to use and share. No attribution required, though a link is always welcome.</t>
        </is>
      </c>
    </row>
    <row r="39">
      <c r="A39" s="5" t="inlineStr">
        <is>
          <t>Source: https://www.grantcue.com/blog/grant-database-pricing-comparison | GrantCue</t>
        </is>
      </c>
    </row>
  </sheetData>
  <pageMargins left="0.5" right="0.5" top="0.6" bottom="0.7" header="0.3" footer="0.3"/>
  <pageSetup orientation="portrait" paperSize="1" fitToHeight="0" fitToWidth="1"/>
  <headerFooter>
    <oddHeader/>
    <oddFooter>&amp;L&amp;8 Source: https://www.grantcue.com/blog/grant-database-pricing-comparison | GrantCue&amp;R&amp;8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Q49"/>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34" customWidth="1" min="1" max="1"/>
    <col width="22" customWidth="1" min="2" max="2"/>
    <col width="40" customWidth="1" min="3" max="3"/>
    <col width="26" customWidth="1" min="4" max="4"/>
    <col width="13" customWidth="1" min="5" max="5"/>
    <col width="15" customWidth="1" min="6" max="6"/>
    <col width="14" customWidth="1" min="7" max="7"/>
    <col width="14" customWidth="1" min="8" max="8"/>
    <col width="11" customWidth="1" min="9" max="9"/>
    <col width="14" customWidth="1" min="10" max="10"/>
    <col width="34" customWidth="1" min="11" max="11"/>
    <col width="34" customWidth="1" min="12" max="12"/>
    <col width="40" customWidth="1" min="13" max="13"/>
    <col width="40" customWidth="1" min="14" max="14"/>
    <col width="38" customWidth="1" min="15" max="15"/>
    <col width="12" customWidth="1" min="16" max="16"/>
    <col width="46" customWidth="1" min="17" max="17"/>
  </cols>
  <sheetData>
    <row r="1">
      <c r="A1" s="1" t="inlineStr">
        <is>
          <t>Grant Database Pricing Comparison</t>
        </is>
      </c>
    </row>
    <row r="2">
      <c r="A2" s="21" t="inlineStr">
        <is>
          <t>List prices read from each vendor's own public page on 2026-09-22. The three GrantCue rows were recorded 2026-09-22.</t>
        </is>
      </c>
    </row>
    <row r="3">
      <c r="A3" s="21" t="inlineStr">
        <is>
          <t>Shaded columns hold live formulas. Type over the Monthly billing, Annual plan price and Seats included cells and the three calculated columns recalculate.</t>
        </is>
      </c>
    </row>
    <row r="4">
      <c r="A4" s="21" t="inlineStr">
        <is>
          <t>Prices change without notice. Re-check the vendor page and overwrite the Date seen cell before you commit budget.</t>
        </is>
      </c>
    </row>
    <row r="6">
      <c r="A6" s="6" t="inlineStr">
        <is>
          <t>Tool and tier</t>
        </is>
      </c>
      <c r="B6" s="6" t="inlineStr">
        <is>
          <t>Shape</t>
        </is>
      </c>
      <c r="C6" s="6" t="inlineStr">
        <is>
          <t>List price seen (as published)</t>
        </is>
      </c>
      <c r="D6" s="6" t="inlineStr">
        <is>
          <t>Billing period</t>
        </is>
      </c>
      <c r="E6" s="6" t="inlineStr">
        <is>
          <t>Monthly billing (USD/mo)</t>
        </is>
      </c>
      <c r="F6" s="6" t="inlineStr">
        <is>
          <t>Annualized from monthly (USD/yr)</t>
        </is>
      </c>
      <c r="G6" s="6" t="inlineStr">
        <is>
          <t>Annual plan price (USD/yr)</t>
        </is>
      </c>
      <c r="H6" s="6" t="inlineStr">
        <is>
          <t>Lower annual cost (USD/yr)</t>
        </is>
      </c>
      <c r="I6" s="6" t="inlineStr">
        <is>
          <t>Seats included (count)</t>
        </is>
      </c>
      <c r="J6" s="6" t="inlineStr">
        <is>
          <t>Annual cost per seat (USD)</t>
        </is>
      </c>
      <c r="K6" s="6" t="inlineStr">
        <is>
          <t>Seats and access rules</t>
        </is>
      </c>
      <c r="L6" s="6" t="inlineStr">
        <is>
          <t>Free tier or trial</t>
        </is>
      </c>
      <c r="M6" s="6" t="inlineStr">
        <is>
          <t>Export and limits</t>
        </is>
      </c>
      <c r="N6" s="6" t="inlineStr">
        <is>
          <t>Tracking and workflow</t>
        </is>
      </c>
      <c r="O6" s="6" t="inlineStr">
        <is>
          <t>Data source stated</t>
        </is>
      </c>
      <c r="P6" s="6" t="inlineStr">
        <is>
          <t>Date seen</t>
        </is>
      </c>
      <c r="Q6" s="6" t="inlineStr">
        <is>
          <t>Vendor page</t>
        </is>
      </c>
    </row>
    <row r="7">
      <c r="A7" s="7" t="inlineStr">
        <is>
          <t>Instrumentl Discover</t>
        </is>
      </c>
      <c r="B7" s="8" t="inlineStr">
        <is>
          <t>Both, funder-first with pipeline</t>
        </is>
      </c>
      <c r="C7" s="8" t="inlineStr">
        <is>
          <t>$299 per month paid upfront annually, or $349 paid monthly</t>
        </is>
      </c>
      <c r="D7" s="8" t="inlineStr">
        <is>
          <t>Monthly, or annual paid upfront</t>
        </is>
      </c>
      <c r="E7" s="22" t="n">
        <v>349</v>
      </c>
      <c r="F7" s="23">
        <f>IF(E7="","",E7*12)</f>
        <v/>
      </c>
      <c r="G7" s="22" t="n">
        <v>3588</v>
      </c>
      <c r="H7" s="23">
        <f>IF(AND(F7="",G7=""),"",IF(F7="",G7,IF(G7="",F7,MIN(F7,G7))))</f>
        <v/>
      </c>
      <c r="I7" s="11" t="n">
        <v>3</v>
      </c>
      <c r="J7" s="23">
        <f>IF(OR(H7="",I7="",N(I7)&lt;=0),"",ROUND(H7/I7,2))</f>
        <v/>
      </c>
      <c r="K7" s="8" t="inlineStr">
        <is>
          <t>Up to 3 users, monthly or annual billing</t>
        </is>
      </c>
      <c r="L7" s="8" t="inlineStr">
        <is>
          <t>14-day trial, no permanently free tier</t>
        </is>
      </c>
      <c r="M7" s="8" t="inlineStr">
        <is>
          <t>CSV download of past grantee data from any selected year</t>
        </is>
      </c>
      <c r="N7" s="8" t="inlineStr">
        <is>
          <t>Pipeline tracking and task management included, no calendar integration at this tier</t>
        </is>
      </c>
      <c r="O7" s="8" t="inlineStr">
        <is>
          <t>36k plus active RFPs and 450k plus funder profiles</t>
        </is>
      </c>
      <c r="P7" s="12" t="inlineStr">
        <is>
          <t>2026-09-22</t>
        </is>
      </c>
      <c r="Q7" s="8" t="inlineStr">
        <is>
          <t>https://www.instrumentl.com/pricing</t>
        </is>
      </c>
    </row>
    <row r="8">
      <c r="A8" s="7" t="inlineStr">
        <is>
          <t>Instrumentl Pre-Award</t>
        </is>
      </c>
      <c r="B8" s="8" t="inlineStr">
        <is>
          <t>Both, funder-first with pipeline</t>
        </is>
      </c>
      <c r="C8" s="8" t="inlineStr">
        <is>
          <t>$499 per month paid upfront annually, or $579 paid monthly</t>
        </is>
      </c>
      <c r="D8" s="8" t="inlineStr">
        <is>
          <t>Monthly, or annual paid upfront</t>
        </is>
      </c>
      <c r="E8" s="22" t="n">
        <v>579</v>
      </c>
      <c r="F8" s="23">
        <f>IF(E8="","",E8*12)</f>
        <v/>
      </c>
      <c r="G8" s="22" t="n">
        <v>5988</v>
      </c>
      <c r="H8" s="23">
        <f>IF(AND(F8="",G8=""),"",IF(F8="",G8,IF(G8="",F8,MIN(F8,G8))))</f>
        <v/>
      </c>
      <c r="I8" s="11" t="n">
        <v>5</v>
      </c>
      <c r="J8" s="23">
        <f>IF(OR(H8="",I8="",N(I8)&lt;=0),"",ROUND(H8/I8,2))</f>
        <v/>
      </c>
      <c r="K8" s="8" t="inlineStr">
        <is>
          <t>Up to 5 users, monthly or annual billing</t>
        </is>
      </c>
      <c r="L8" s="8" t="inlineStr">
        <is>
          <t>14-day trial</t>
        </is>
      </c>
      <c r="M8" s="8" t="inlineStr">
        <is>
          <t>CSV download of past grantee data, collaborator access added</t>
        </is>
      </c>
      <c r="N8" s="8" t="inlineStr">
        <is>
          <t>Adds calendar integration with Google and Outlook, CRM integrations and collaborator access</t>
        </is>
      </c>
      <c r="O8" s="8" t="inlineStr">
        <is>
          <t>Same database on every tier</t>
        </is>
      </c>
      <c r="P8" s="12" t="inlineStr">
        <is>
          <t>2026-09-22</t>
        </is>
      </c>
      <c r="Q8" s="8" t="inlineStr">
        <is>
          <t>https://www.instrumentl.com/pricing</t>
        </is>
      </c>
    </row>
    <row r="9">
      <c r="A9" s="7" t="inlineStr">
        <is>
          <t>Instrumentl Full Lifecycle, marked Most Popular</t>
        </is>
      </c>
      <c r="B9" s="8" t="inlineStr">
        <is>
          <t>Both, funder-first with pipeline</t>
        </is>
      </c>
      <c r="C9" s="8" t="inlineStr">
        <is>
          <t>$999 per month paid upfront annually, or $1,159 paid monthly</t>
        </is>
      </c>
      <c r="D9" s="8" t="inlineStr">
        <is>
          <t>Monthly, or annual paid upfront</t>
        </is>
      </c>
      <c r="E9" s="22" t="n">
        <v>1159</v>
      </c>
      <c r="F9" s="23">
        <f>IF(E9="","",E9*12)</f>
        <v/>
      </c>
      <c r="G9" s="22" t="n">
        <v>11988</v>
      </c>
      <c r="H9" s="23">
        <f>IF(AND(F9="",G9=""),"",IF(F9="",G9,IF(G9="",F9,MIN(F9,G9))))</f>
        <v/>
      </c>
      <c r="I9" s="11" t="n">
        <v>15</v>
      </c>
      <c r="J9" s="23">
        <f>IF(OR(H9="",I9="",N(I9)&lt;=0),"",ROUND(H9/I9,2))</f>
        <v/>
      </c>
      <c r="K9" s="8" t="inlineStr">
        <is>
          <t>Up to 15 users, monthly or annual billing</t>
        </is>
      </c>
      <c r="L9" s="8" t="inlineStr">
        <is>
          <t>14-day trial</t>
        </is>
      </c>
      <c r="M9" s="8" t="inlineStr">
        <is>
          <t>CSV download of past grantee data, API access added</t>
        </is>
      </c>
      <c r="N9" s="8" t="inlineStr">
        <is>
          <t>Adds single sign-on, API access and onboarding assistance</t>
        </is>
      </c>
      <c r="O9" s="8" t="inlineStr">
        <is>
          <t>Same database on every tier</t>
        </is>
      </c>
      <c r="P9" s="12" t="inlineStr">
        <is>
          <t>2026-09-22</t>
        </is>
      </c>
      <c r="Q9" s="8" t="inlineStr">
        <is>
          <t>https://www.instrumentl.com/pricing</t>
        </is>
      </c>
    </row>
    <row r="10">
      <c r="A10" s="7" t="inlineStr">
        <is>
          <t>Instrumentl Enterprise</t>
        </is>
      </c>
      <c r="B10" s="8" t="inlineStr">
        <is>
          <t>Both, funder-first with pipeline</t>
        </is>
      </c>
      <c r="C10" s="8" t="inlineStr">
        <is>
          <t>Custom pricing</t>
        </is>
      </c>
      <c r="D10" s="8" t="inlineStr">
        <is>
          <t>Quoted</t>
        </is>
      </c>
      <c r="E10" s="22" t="n"/>
      <c r="F10" s="23">
        <f>IF(E10="","",E10*12)</f>
        <v/>
      </c>
      <c r="G10" s="22" t="n"/>
      <c r="H10" s="23">
        <f>IF(AND(F10="",G10=""),"",IF(F10="",G10,IF(G10="",F10,MIN(F10,G10))))</f>
        <v/>
      </c>
      <c r="I10" s="11" t="n"/>
      <c r="J10" s="23">
        <f>IF(OR(H10="",I10="",N(I10)&lt;=0),"",ROUND(H10/I10,2))</f>
        <v/>
      </c>
      <c r="K10" s="8" t="inlineStr">
        <is>
          <t>Custom user count, quoted</t>
        </is>
      </c>
      <c r="L10" s="8" t="inlineStr">
        <is>
          <t>14-day trial</t>
        </is>
      </c>
      <c r="M10" s="8" t="inlineStr">
        <is>
          <t>API access</t>
        </is>
      </c>
      <c r="N10" s="8" t="inlineStr">
        <is>
          <t>Centralized account management</t>
        </is>
      </c>
      <c r="O10" s="8" t="inlineStr">
        <is>
          <t>Same database on every tier</t>
        </is>
      </c>
      <c r="P10" s="12" t="inlineStr">
        <is>
          <t>2026-09-22</t>
        </is>
      </c>
      <c r="Q10" s="8" t="inlineStr">
        <is>
          <t>https://www.instrumentl.com/pricing</t>
        </is>
      </c>
    </row>
    <row r="11">
      <c r="A11" s="7" t="inlineStr">
        <is>
          <t>Candid free tier</t>
        </is>
      </c>
      <c r="B11" s="8" t="inlineStr">
        <is>
          <t>Funder-first</t>
        </is>
      </c>
      <c r="C11" s="8" t="inlineStr">
        <is>
          <t>$0</t>
        </is>
      </c>
      <c r="D11" s="8" t="inlineStr">
        <is>
          <t>None, free</t>
        </is>
      </c>
      <c r="E11" s="22" t="n"/>
      <c r="F11" s="23">
        <f>IF(E11="","",E11*12)</f>
        <v/>
      </c>
      <c r="G11" s="22" t="n">
        <v>0</v>
      </c>
      <c r="H11" s="23">
        <f>IF(AND(F11="",G11=""),"",IF(F11="",G11,IF(G11="",F11,MIN(F11,G11))))</f>
        <v/>
      </c>
      <c r="I11" s="11" t="n"/>
      <c r="J11" s="23">
        <f>IF(OR(H11="",I11="",N(I11)&lt;=0),"",ROUND(H11/I11,2))</f>
        <v/>
      </c>
      <c r="K11" s="8" t="inlineStr">
        <is>
          <t>Account-based</t>
        </is>
      </c>
      <c r="L11" s="8" t="inlineStr">
        <is>
          <t>Free tier, one full profile view per month</t>
        </is>
      </c>
      <c r="M11" s="8" t="inlineStr">
        <is>
          <t>Limited search results and basic profile views</t>
        </is>
      </c>
      <c r="N11" s="8" t="inlineStr">
        <is>
          <t>Limited personalized dashboards</t>
        </is>
      </c>
      <c r="O11" s="8" t="inlineStr">
        <is>
          <t>Same Candid search data</t>
        </is>
      </c>
      <c r="P11" s="12" t="inlineStr">
        <is>
          <t>2026-09-22</t>
        </is>
      </c>
      <c r="Q11" s="8" t="inlineStr">
        <is>
          <t>https://candid.org/pricing/</t>
        </is>
      </c>
    </row>
    <row r="12">
      <c r="A12" s="7" t="inlineStr">
        <is>
          <t>Candid Premium, monthly plan</t>
        </is>
      </c>
      <c r="B12" s="8" t="inlineStr">
        <is>
          <t>Funder-first</t>
        </is>
      </c>
      <c r="C12" s="8" t="inlineStr">
        <is>
          <t>$219 per month, nonprofit-discounted price</t>
        </is>
      </c>
      <c r="D12" s="8" t="inlineStr">
        <is>
          <t>Monthly</t>
        </is>
      </c>
      <c r="E12" s="22" t="n">
        <v>219</v>
      </c>
      <c r="F12" s="23">
        <f>IF(E12="","",E12*12)</f>
        <v/>
      </c>
      <c r="G12" s="22" t="n"/>
      <c r="H12" s="23">
        <f>IF(AND(F12="",G12=""),"",IF(F12="",G12,IF(G12="",F12,MIN(F12,G12))))</f>
        <v/>
      </c>
      <c r="I12" s="11" t="n">
        <v>2</v>
      </c>
      <c r="J12" s="23">
        <f>IF(OR(H12="",I12="",N(I12)&lt;=0),"",ROUND(H12/I12,2))</f>
        <v/>
      </c>
      <c r="K12" s="8" t="inlineStr">
        <is>
          <t>2 user licenses included; nonprofit-discounted price for verified non-funding organizations, billed monthly</t>
        </is>
      </c>
      <c r="L12" s="8" t="inlineStr">
        <is>
          <t>Free tier with one full profile view per month</t>
        </is>
      </c>
      <c r="M12" s="8" t="inlineStr">
        <is>
          <t>Up to 250 grants and 750 profiles per month</t>
        </is>
      </c>
      <c r="N12" s="8" t="inlineStr">
        <is>
          <t>Saved search refresh, AI-powered fundraising assistant</t>
        </is>
      </c>
      <c r="O12" s="8" t="inlineStr">
        <is>
          <t>1.9M plus nonprofit profiles, 304k plus funder profiles, 29M plus grants</t>
        </is>
      </c>
      <c r="P12" s="12" t="inlineStr">
        <is>
          <t>2026-09-22</t>
        </is>
      </c>
      <c r="Q12" s="8" t="inlineStr">
        <is>
          <t>https://candid.org/pricing/</t>
        </is>
      </c>
    </row>
    <row r="13">
      <c r="A13" s="7" t="inlineStr">
        <is>
          <t>Candid Premium, annual plan</t>
        </is>
      </c>
      <c r="B13" s="8" t="inlineStr">
        <is>
          <t>Funder-first</t>
        </is>
      </c>
      <c r="C13" s="8" t="inlineStr">
        <is>
          <t>$100 per month, starting price $1,199 billed annually, nonprofit-discounted price</t>
        </is>
      </c>
      <c r="D13" s="8" t="inlineStr">
        <is>
          <t>Annual</t>
        </is>
      </c>
      <c r="E13" s="22" t="n"/>
      <c r="F13" s="23">
        <f>IF(E13="","",E13*12)</f>
        <v/>
      </c>
      <c r="G13" s="22" t="n">
        <v>1199</v>
      </c>
      <c r="H13" s="23">
        <f>IF(AND(F13="",G13=""),"",IF(F13="",G13,IF(G13="",F13,MIN(F13,G13))))</f>
        <v/>
      </c>
      <c r="I13" s="11" t="n">
        <v>2</v>
      </c>
      <c r="J13" s="23">
        <f>IF(OR(H13="",I13="",N(I13)&lt;=0),"",ROUND(H13/I13,2))</f>
        <v/>
      </c>
      <c r="K13" s="8" t="inlineStr">
        <is>
          <t>2 user licenses included; nonprofit-discounted price for verified non-funding organizations, billed annually</t>
        </is>
      </c>
      <c r="L13" s="8" t="inlineStr">
        <is>
          <t>Same free tier</t>
        </is>
      </c>
      <c r="M13" s="8" t="inlineStr">
        <is>
          <t>Up to 1,000 grants and 5,000 profiles per month</t>
        </is>
      </c>
      <c r="N13" s="8" t="inlineStr">
        <is>
          <t>Saved search refresh, AI-powered fundraising assistant</t>
        </is>
      </c>
      <c r="O13" s="8" t="inlineStr">
        <is>
          <t>Same Candid search data</t>
        </is>
      </c>
      <c r="P13" s="12" t="inlineStr">
        <is>
          <t>2026-09-22</t>
        </is>
      </c>
      <c r="Q13" s="8" t="inlineStr">
        <is>
          <t>https://candid.org/pricing/</t>
        </is>
      </c>
    </row>
    <row r="14">
      <c r="A14" s="7" t="inlineStr">
        <is>
          <t>Candid Ultimate</t>
        </is>
      </c>
      <c r="B14" s="8" t="inlineStr">
        <is>
          <t>Funder-first</t>
        </is>
      </c>
      <c r="C14" s="8" t="inlineStr">
        <is>
          <t>$142 per month, starting price $1,699 billed annually, nonprofit-discounted price</t>
        </is>
      </c>
      <c r="D14" s="8" t="inlineStr">
        <is>
          <t>Annual</t>
        </is>
      </c>
      <c r="E14" s="22" t="n"/>
      <c r="F14" s="23">
        <f>IF(E14="","",E14*12)</f>
        <v/>
      </c>
      <c r="G14" s="22" t="n">
        <v>1699</v>
      </c>
      <c r="H14" s="23">
        <f>IF(AND(F14="",G14=""),"",IF(F14="",G14,IF(G14="",F14,MIN(F14,G14))))</f>
        <v/>
      </c>
      <c r="I14" s="11" t="n"/>
      <c r="J14" s="23">
        <f>IF(OR(H14="",I14="",N(I14)&lt;=0),"",ROUND(H14/I14,2))</f>
        <v/>
      </c>
      <c r="K14" s="8" t="inlineStr">
        <is>
          <t>Everything in Premium, plus compliance status checks and Landscapes; nonprofit-discounted price, billed annually</t>
        </is>
      </c>
      <c r="L14" s="8" t="inlineStr">
        <is>
          <t>Same free tier</t>
        </is>
      </c>
      <c r="M14" s="8" t="inlineStr">
        <is>
          <t>Download caps apply on every paid Candid tier; Enterprise is quoted separately</t>
        </is>
      </c>
      <c r="N14" s="8" t="inlineStr">
        <is>
          <t>Peer benchmarking, detailed financials, key staff contacts</t>
        </is>
      </c>
      <c r="O14" s="8" t="inlineStr">
        <is>
          <t>Same Candid search data</t>
        </is>
      </c>
      <c r="P14" s="12" t="inlineStr">
        <is>
          <t>2026-09-22</t>
        </is>
      </c>
      <c r="Q14" s="8" t="inlineStr">
        <is>
          <t>https://candid.org/pricing/</t>
        </is>
      </c>
    </row>
    <row r="15">
      <c r="A15" s="7" t="inlineStr">
        <is>
          <t>Candid Enterprise</t>
        </is>
      </c>
      <c r="B15" s="8" t="inlineStr">
        <is>
          <t>Funder-first</t>
        </is>
      </c>
      <c r="C15" s="8" t="inlineStr">
        <is>
          <t>Custom pricing</t>
        </is>
      </c>
      <c r="D15" s="8" t="inlineStr">
        <is>
          <t>Quoted</t>
        </is>
      </c>
      <c r="E15" s="22" t="n"/>
      <c r="F15" s="23">
        <f>IF(E15="","",E15*12)</f>
        <v/>
      </c>
      <c r="G15" s="22" t="n"/>
      <c r="H15" s="23">
        <f>IF(AND(F15="",G15=""),"",IF(F15="",G15,IF(G15="",F15,MIN(F15,G15))))</f>
        <v/>
      </c>
      <c r="I15" s="11" t="n"/>
      <c r="J15" s="23">
        <f>IF(OR(H15="",I15="",N(I15)&lt;=0),"",ROUND(H15/I15,2))</f>
        <v/>
      </c>
      <c r="K15" s="8" t="inlineStr">
        <is>
          <t>Designed for colleges, academic libraries and large organizations; for teams needing 10 users or more</t>
        </is>
      </c>
      <c r="L15" s="8" t="inlineStr">
        <is>
          <t>Same free tier</t>
        </is>
      </c>
      <c r="M15" s="8" t="inlineStr">
        <is>
          <t>API and data bundling available</t>
        </is>
      </c>
      <c r="N15" s="8" t="inlineStr">
        <is>
          <t>Same Candid search tools</t>
        </is>
      </c>
      <c r="O15" s="8" t="inlineStr">
        <is>
          <t>Same Candid search data</t>
        </is>
      </c>
      <c r="P15" s="12" t="inlineStr">
        <is>
          <t>2026-09-22</t>
        </is>
      </c>
      <c r="Q15" s="8" t="inlineStr">
        <is>
          <t>https://candid.org/pricing/</t>
        </is>
      </c>
    </row>
    <row r="16">
      <c r="A16" s="7" t="inlineStr">
        <is>
          <t>GrantStation membership</t>
        </is>
      </c>
      <c r="B16" s="8" t="inlineStr">
        <is>
          <t>Funder-first</t>
        </is>
      </c>
      <c r="C16" s="8" t="inlineStr">
        <is>
          <t>$699 for one year, $1,258 for two years</t>
        </is>
      </c>
      <c r="D16" s="8" t="inlineStr">
        <is>
          <t>Annual or two-year, payment in full only</t>
        </is>
      </c>
      <c r="E16" s="22" t="n"/>
      <c r="F16" s="23">
        <f>IF(E16="","",E16*12)</f>
        <v/>
      </c>
      <c r="G16" s="22" t="n">
        <v>699</v>
      </c>
      <c r="H16" s="23">
        <f>IF(AND(F16="",G16=""),"",IF(F16="",G16,IF(G16="",F16,MIN(F16,G16))))</f>
        <v/>
      </c>
      <c r="I16" s="11" t="n"/>
      <c r="J16" s="23">
        <f>IF(OR(H16="",I16="",N(I16)&lt;=0),"",ROUND(H16/I16,2))</f>
        <v/>
      </c>
      <c r="K16" s="8" t="inlineStr">
        <is>
          <t>Membership, payment in full only, no monthly billing sold</t>
        </is>
      </c>
      <c r="L16" s="8" t="inlineStr">
        <is>
          <t>No free trial; nonmembers can run a search and see the match count</t>
        </is>
      </c>
      <c r="M16" s="8" t="inlineStr">
        <is>
          <t>Saved funders, saved criteria grouped into projects, alerts from saved criteria</t>
        </is>
      </c>
      <c r="N16" s="8" t="inlineStr">
        <is>
          <t>Research membership by design, not an application workflow tool</t>
        </is>
      </c>
      <c r="O16" s="8" t="inlineStr">
        <is>
          <t>150k plus funding profiles, 15k plus curated grants</t>
        </is>
      </c>
      <c r="P16" s="12" t="inlineStr">
        <is>
          <t>2026-09-22</t>
        </is>
      </c>
      <c r="Q16" s="8" t="inlineStr">
        <is>
          <t>https://grantstation.com/discounts-promotions</t>
        </is>
      </c>
    </row>
    <row r="17">
      <c r="A17" s="7" t="inlineStr">
        <is>
          <t>GrantWatch MemberPlus+</t>
        </is>
      </c>
      <c r="B17" s="8" t="inlineStr">
        <is>
          <t>Opportunity-first</t>
        </is>
      </c>
      <c r="C17" s="8" t="inlineStr">
        <is>
          <t>$22 per week, $49 per month, $100 per quarter, or $249 per year</t>
        </is>
      </c>
      <c r="D17" s="8" t="inlineStr">
        <is>
          <t>Weekly, monthly, quarterly or annual</t>
        </is>
      </c>
      <c r="E17" s="22" t="n">
        <v>49</v>
      </c>
      <c r="F17" s="23">
        <f>IF(E17="","",E17*12)</f>
        <v/>
      </c>
      <c r="G17" s="22" t="n">
        <v>249</v>
      </c>
      <c r="H17" s="23">
        <f>IF(AND(F17="",G17=""),"",IF(F17="",G17,IF(G17="",F17,MIN(F17,G17))))</f>
        <v/>
      </c>
      <c r="I17" s="11" t="n"/>
      <c r="J17" s="23">
        <f>IF(OR(H17="",I17="",N(I17)&lt;=0),"",ROUND(H17/I17,2))</f>
        <v/>
      </c>
      <c r="K17" s="8" t="inlineStr">
        <is>
          <t>Account-based, cancel at any time</t>
        </is>
      </c>
      <c r="L17" s="8" t="inlineStr">
        <is>
          <t>Free account with a newsletter for one selected location</t>
        </is>
      </c>
      <c r="M17" s="8" t="inlineStr">
        <is>
          <t>Same platform features on every tier, AI features run on a token allowance</t>
        </is>
      </c>
      <c r="N17" s="8" t="inlineStr">
        <is>
          <t>Weekly newsletter for up to three locations on paid plans</t>
        </is>
      </c>
      <c r="O17" s="8" t="inlineStr">
        <is>
          <t>12,140 plus human-verified opportunities updated daily</t>
        </is>
      </c>
      <c r="P17" s="12" t="inlineStr">
        <is>
          <t>2026-09-22</t>
        </is>
      </c>
      <c r="Q17" s="8" t="inlineStr">
        <is>
          <t>https://www.grantwatch.com/plans.php</t>
        </is>
      </c>
    </row>
    <row r="18">
      <c r="A18" s="7" t="inlineStr">
        <is>
          <t>Kindora Explore</t>
        </is>
      </c>
      <c r="B18" s="8" t="inlineStr">
        <is>
          <t>Funder-first</t>
        </is>
      </c>
      <c r="C18" s="8" t="inlineStr">
        <is>
          <t>$0</t>
        </is>
      </c>
      <c r="D18" s="8" t="inlineStr">
        <is>
          <t>None, free</t>
        </is>
      </c>
      <c r="E18" s="22" t="n"/>
      <c r="F18" s="23">
        <f>IF(E18="","",E18*12)</f>
        <v/>
      </c>
      <c r="G18" s="22" t="n">
        <v>0</v>
      </c>
      <c r="H18" s="23">
        <f>IF(AND(F18="",G18=""),"",IF(F18="",G18,IF(G18="",F18,MIN(F18,G18))))</f>
        <v/>
      </c>
      <c r="I18" s="11" t="n">
        <v>1</v>
      </c>
      <c r="J18" s="23">
        <f>IF(OR(H18="",I18="",N(I18)&lt;=0),"",ROUND(H18/I18,2))</f>
        <v/>
      </c>
      <c r="K18" s="8" t="inlineStr">
        <is>
          <t>1 user plus 1 guest</t>
        </is>
      </c>
      <c r="L18" s="8" t="inlineStr">
        <is>
          <t>Free tier, browse only</t>
        </is>
      </c>
      <c r="M18" s="8" t="inlineStr">
        <is>
          <t>10 funders watched, 1 program, 5 AI credits a month plus a 270-credit welcome bonus</t>
        </is>
      </c>
      <c r="N18" s="8" t="inlineStr">
        <is>
          <t>Browse only, no pipeline</t>
        </is>
      </c>
      <c r="O18" s="8" t="inlineStr">
        <is>
          <t>206k plus funder profiles, 6.8M plus grant records</t>
        </is>
      </c>
      <c r="P18" s="12" t="inlineStr">
        <is>
          <t>2026-09-22</t>
        </is>
      </c>
      <c r="Q18" s="8" t="inlineStr">
        <is>
          <t>https://www.kindora.co/en/pricing</t>
        </is>
      </c>
    </row>
    <row r="19">
      <c r="A19" s="7" t="inlineStr">
        <is>
          <t>Kindora Starter</t>
        </is>
      </c>
      <c r="B19" s="8" t="inlineStr">
        <is>
          <t>Funder-first with pipeline</t>
        </is>
      </c>
      <c r="C19" s="8" t="inlineStr">
        <is>
          <t>$25 per month or $250 per year</t>
        </is>
      </c>
      <c r="D19" s="8" t="inlineStr">
        <is>
          <t>Monthly or annual</t>
        </is>
      </c>
      <c r="E19" s="22" t="n">
        <v>25</v>
      </c>
      <c r="F19" s="23">
        <f>IF(E19="","",E19*12)</f>
        <v/>
      </c>
      <c r="G19" s="22" t="n">
        <v>250</v>
      </c>
      <c r="H19" s="23">
        <f>IF(AND(F19="",G19=""),"",IF(F19="",G19,IF(G19="",F19,MIN(F19,G19))))</f>
        <v/>
      </c>
      <c r="I19" s="11" t="n">
        <v>2</v>
      </c>
      <c r="J19" s="23">
        <f>IF(OR(H19="",I19="",N(I19)&lt;=0),"",ROUND(H19/I19,2))</f>
        <v/>
      </c>
      <c r="K19" s="8" t="inlineStr">
        <is>
          <t>2 seats plus 2 guests</t>
        </is>
      </c>
      <c r="L19" s="8" t="inlineStr">
        <is>
          <t>Paid plan; the Explore tier is free</t>
        </is>
      </c>
      <c r="M19" s="8" t="inlineStr">
        <is>
          <t>25 funders watched, 250 AI credits a month, basic exports</t>
        </is>
      </c>
      <c r="N19" s="8" t="inlineStr">
        <is>
          <t>Pipeline with basic exports, 3 programs</t>
        </is>
      </c>
      <c r="O19" s="8" t="inlineStr">
        <is>
          <t>Same IRS 990-based data</t>
        </is>
      </c>
      <c r="P19" s="12" t="inlineStr">
        <is>
          <t>2026-09-22</t>
        </is>
      </c>
      <c r="Q19" s="8" t="inlineStr">
        <is>
          <t>https://www.kindora.co/en/pricing</t>
        </is>
      </c>
    </row>
    <row r="20">
      <c r="A20" s="7" t="inlineStr">
        <is>
          <t>Kindora Growth</t>
        </is>
      </c>
      <c r="B20" s="8" t="inlineStr">
        <is>
          <t>Funder-first with pipeline</t>
        </is>
      </c>
      <c r="C20" s="8" t="inlineStr">
        <is>
          <t>$49 per month or $490 per year</t>
        </is>
      </c>
      <c r="D20" s="8" t="inlineStr">
        <is>
          <t>Monthly or annual</t>
        </is>
      </c>
      <c r="E20" s="22" t="n">
        <v>49</v>
      </c>
      <c r="F20" s="23">
        <f>IF(E20="","",E20*12)</f>
        <v/>
      </c>
      <c r="G20" s="22" t="n">
        <v>490</v>
      </c>
      <c r="H20" s="23">
        <f>IF(AND(F20="",G20=""),"",IF(F20="",G20,IF(G20="",F20,MIN(F20,G20))))</f>
        <v/>
      </c>
      <c r="I20" s="11" t="n">
        <v>3</v>
      </c>
      <c r="J20" s="23">
        <f>IF(OR(H20="",I20="",N(I20)&lt;=0),"",ROUND(H20/I20,2))</f>
        <v/>
      </c>
      <c r="K20" s="8" t="inlineStr">
        <is>
          <t>3 seats plus 3 guests</t>
        </is>
      </c>
      <c r="L20" s="8" t="inlineStr">
        <is>
          <t>Paid plan; the Explore tier is free</t>
        </is>
      </c>
      <c r="M20" s="8" t="inlineStr">
        <is>
          <t>75 funders watched, 500 AI credits, advanced exports</t>
        </is>
      </c>
      <c r="N20" s="8" t="inlineStr">
        <is>
          <t>Full pipeline, 5 programs</t>
        </is>
      </c>
      <c r="O20" s="8" t="inlineStr">
        <is>
          <t>Same IRS 990-based data</t>
        </is>
      </c>
      <c r="P20" s="12" t="inlineStr">
        <is>
          <t>2026-09-22</t>
        </is>
      </c>
      <c r="Q20" s="8" t="inlineStr">
        <is>
          <t>https://www.kindora.co/en/pricing</t>
        </is>
      </c>
    </row>
    <row r="21">
      <c r="A21" s="7" t="inlineStr">
        <is>
          <t>Kindora Pro</t>
        </is>
      </c>
      <c r="B21" s="8" t="inlineStr">
        <is>
          <t>Funder-first with pipeline</t>
        </is>
      </c>
      <c r="C21" s="8" t="inlineStr">
        <is>
          <t>$199 per month or $1,990 per year</t>
        </is>
      </c>
      <c r="D21" s="8" t="inlineStr">
        <is>
          <t>Monthly or annual</t>
        </is>
      </c>
      <c r="E21" s="22" t="n">
        <v>199</v>
      </c>
      <c r="F21" s="23">
        <f>IF(E21="","",E21*12)</f>
        <v/>
      </c>
      <c r="G21" s="22" t="n">
        <v>1990</v>
      </c>
      <c r="H21" s="23">
        <f>IF(AND(F21="",G21=""),"",IF(F21="",G21,IF(G21="",F21,MIN(F21,G21))))</f>
        <v/>
      </c>
      <c r="I21" s="11" t="n">
        <v>8</v>
      </c>
      <c r="J21" s="23">
        <f>IF(OR(H21="",I21="",N(I21)&lt;=0),"",ROUND(H21/I21,2))</f>
        <v/>
      </c>
      <c r="K21" s="8" t="inlineStr">
        <is>
          <t>8 seats plus unlimited guests</t>
        </is>
      </c>
      <c r="L21" s="8" t="inlineStr">
        <is>
          <t>Paid plan; the Explore tier is free</t>
        </is>
      </c>
      <c r="M21" s="8" t="inlineStr">
        <is>
          <t>Unlimited funders watched, 2,000 AI credits</t>
        </is>
      </c>
      <c r="N21" s="8" t="inlineStr">
        <is>
          <t>Collaboration tools and real-time alerts, 10 programs</t>
        </is>
      </c>
      <c r="O21" s="8" t="inlineStr">
        <is>
          <t>Same IRS 990-based data</t>
        </is>
      </c>
      <c r="P21" s="12" t="inlineStr">
        <is>
          <t>2026-09-22</t>
        </is>
      </c>
      <c r="Q21" s="8" t="inlineStr">
        <is>
          <t>https://www.kindora.co/en/pricing</t>
        </is>
      </c>
    </row>
    <row r="22">
      <c r="A22" s="7" t="inlineStr">
        <is>
          <t>CharityEZ Free</t>
        </is>
      </c>
      <c r="B22" s="8" t="inlineStr">
        <is>
          <t>Funder-first</t>
        </is>
      </c>
      <c r="C22" s="8" t="inlineStr">
        <is>
          <t>$0 per year</t>
        </is>
      </c>
      <c r="D22" s="8" t="inlineStr">
        <is>
          <t>None, free</t>
        </is>
      </c>
      <c r="E22" s="22" t="n"/>
      <c r="F22" s="23">
        <f>IF(E22="","",E22*12)</f>
        <v/>
      </c>
      <c r="G22" s="22" t="n">
        <v>0</v>
      </c>
      <c r="H22" s="23">
        <f>IF(AND(F22="",G22=""),"",IF(F22="",G22,IF(G22="",F22,MIN(F22,G22))))</f>
        <v/>
      </c>
      <c r="I22" s="11" t="n">
        <v>1</v>
      </c>
      <c r="J22" s="23">
        <f>IF(OR(H22="",I22="",N(I22)&lt;=0),"",ROUND(H22/I22,2))</f>
        <v/>
      </c>
      <c r="K22" s="8" t="inlineStr">
        <is>
          <t>One concurrent user license, a second user moves you to AI Gold</t>
        </is>
      </c>
      <c r="L22" s="8" t="inlineStr">
        <is>
          <t>Free, not a trial, advertisements shown</t>
        </is>
      </c>
      <c r="M22" s="8" t="inlineStr">
        <is>
          <t>Nationwide nonprofit and Form 990 search, $5 background checks</t>
        </is>
      </c>
      <c r="N22" s="8" t="inlineStr">
        <is>
          <t>Document and volunteer management</t>
        </is>
      </c>
      <c r="O22" s="8" t="inlineStr">
        <is>
          <t>Nonprofit and filing search</t>
        </is>
      </c>
      <c r="P22" s="12" t="inlineStr">
        <is>
          <t>2026-09-22</t>
        </is>
      </c>
      <c r="Q22" s="8" t="inlineStr">
        <is>
          <t>https://www.charityez.org/pricing</t>
        </is>
      </c>
    </row>
    <row r="23">
      <c r="A23" s="7" t="inlineStr">
        <is>
          <t>CharityEZ AI Gold</t>
        </is>
      </c>
      <c r="B23" s="8" t="inlineStr">
        <is>
          <t>Funder-first</t>
        </is>
      </c>
      <c r="C23" s="8" t="inlineStr">
        <is>
          <t>$497.50 per year, billed annually</t>
        </is>
      </c>
      <c r="D23" s="8" t="inlineStr">
        <is>
          <t>Annual</t>
        </is>
      </c>
      <c r="E23" s="22" t="n"/>
      <c r="F23" s="23">
        <f>IF(E23="","",E23*12)</f>
        <v/>
      </c>
      <c r="G23" s="22" t="n">
        <v>497.5</v>
      </c>
      <c r="H23" s="23">
        <f>IF(AND(F23="",G23=""),"",IF(F23="",G23,IF(G23="",F23,MIN(F23,G23))))</f>
        <v/>
      </c>
      <c r="I23" s="11" t="n">
        <v>1</v>
      </c>
      <c r="J23" s="23">
        <f>IF(OR(H23="",I23="",N(I23)&lt;=0),"",ROUND(H23/I23,2))</f>
        <v/>
      </c>
      <c r="K23" s="8" t="inlineStr">
        <is>
          <t>One user, additional licenses listed at $39 monthly or $390 yearly</t>
        </is>
      </c>
      <c r="L23" s="8" t="inlineStr">
        <is>
          <t>Paid annual plan; CharityEZ Free is the no-cost tier and is not a trial</t>
        </is>
      </c>
      <c r="M23" s="8" t="inlineStr">
        <is>
          <t>Relationship discovery across up to 100 names</t>
        </is>
      </c>
      <c r="N23" s="8" t="inlineStr">
        <is>
          <t>No advertisements</t>
        </is>
      </c>
      <c r="O23" s="8" t="inlineStr">
        <is>
          <t>Same platform data</t>
        </is>
      </c>
      <c r="P23" s="12" t="inlineStr">
        <is>
          <t>2026-09-22</t>
        </is>
      </c>
      <c r="Q23" s="8" t="inlineStr">
        <is>
          <t>https://www.charityez.org/pricing</t>
        </is>
      </c>
    </row>
    <row r="24">
      <c r="A24" s="7" t="inlineStr">
        <is>
          <t>CharityEZ Business</t>
        </is>
      </c>
      <c r="B24" s="8" t="inlineStr">
        <is>
          <t>Funder-first</t>
        </is>
      </c>
      <c r="C24" s="8" t="inlineStr">
        <is>
          <t>$180 per month billed monthly, or $1,990 per year billed annually (save $170)</t>
        </is>
      </c>
      <c r="D24" s="8" t="inlineStr">
        <is>
          <t>Monthly or annual</t>
        </is>
      </c>
      <c r="E24" s="22" t="n">
        <v>180</v>
      </c>
      <c r="F24" s="23">
        <f>IF(E24="","",E24*12)</f>
        <v/>
      </c>
      <c r="G24" s="22" t="n">
        <v>1990</v>
      </c>
      <c r="H24" s="23">
        <f>IF(AND(F24="",G24=""),"",IF(F24="",G24,IF(G24="",F24,MIN(F24,G24))))</f>
        <v/>
      </c>
      <c r="I24" s="11" t="n">
        <v>2</v>
      </c>
      <c r="J24" s="23">
        <f>IF(OR(H24="",I24="",N(I24)&lt;=0),"",ROUND(H24/I24,2))</f>
        <v/>
      </c>
      <c r="K24" s="8" t="inlineStr">
        <is>
          <t>Two users included, additional licenses listed at $700 each</t>
        </is>
      </c>
      <c r="L24" s="8" t="inlineStr">
        <is>
          <t>Paid plan; CharityEZ Free is the no-cost tier and is not a trial</t>
        </is>
      </c>
      <c r="M24" s="8" t="inlineStr">
        <is>
          <t>Relationship intelligence up to 500 names</t>
        </is>
      </c>
      <c r="N24" s="8" t="inlineStr">
        <is>
          <t>Relationship intelligence</t>
        </is>
      </c>
      <c r="O24" s="8" t="inlineStr">
        <is>
          <t>Same platform data</t>
        </is>
      </c>
      <c r="P24" s="12" t="inlineStr">
        <is>
          <t>2026-09-22</t>
        </is>
      </c>
      <c r="Q24" s="8" t="inlineStr">
        <is>
          <t>https://www.charityez.org/pricing</t>
        </is>
      </c>
    </row>
    <row r="25">
      <c r="A25" s="7" t="inlineStr">
        <is>
          <t>CharityEZ Enterprise</t>
        </is>
      </c>
      <c r="B25" s="8" t="inlineStr">
        <is>
          <t>Funder-first</t>
        </is>
      </c>
      <c r="C25" s="8" t="inlineStr">
        <is>
          <t>$385 per month billed monthly, or $3,990 per year billed annually (save $630)</t>
        </is>
      </c>
      <c r="D25" s="8" t="inlineStr">
        <is>
          <t>Monthly or annual</t>
        </is>
      </c>
      <c r="E25" s="22" t="n">
        <v>385</v>
      </c>
      <c r="F25" s="23">
        <f>IF(E25="","",E25*12)</f>
        <v/>
      </c>
      <c r="G25" s="22" t="n">
        <v>3990</v>
      </c>
      <c r="H25" s="23">
        <f>IF(AND(F25="",G25=""),"",IF(F25="",G25,IF(G25="",F25,MIN(F25,G25))))</f>
        <v/>
      </c>
      <c r="I25" s="11" t="n">
        <v>2</v>
      </c>
      <c r="J25" s="23">
        <f>IF(OR(H25="",I25="",N(I25)&lt;=0),"",ROUND(H25/I25,2))</f>
        <v/>
      </c>
      <c r="K25" s="8" t="inlineStr">
        <is>
          <t>Two users included, additional licenses listed at $1,500 each</t>
        </is>
      </c>
      <c r="L25" s="8" t="inlineStr">
        <is>
          <t>Paid plan; CharityEZ Free is the no-cost tier and is not a trial</t>
        </is>
      </c>
      <c r="M25" s="8" t="inlineStr">
        <is>
          <t>Prospect Search Genie, relationship intelligence up to 2,500 names</t>
        </is>
      </c>
      <c r="N25" s="8" t="inlineStr">
        <is>
          <t>Peer-funded and new-foundation prospecting</t>
        </is>
      </c>
      <c r="O25" s="8" t="inlineStr">
        <is>
          <t>Same platform data</t>
        </is>
      </c>
      <c r="P25" s="12" t="inlineStr">
        <is>
          <t>2026-09-22</t>
        </is>
      </c>
      <c r="Q25" s="8" t="inlineStr">
        <is>
          <t>https://www.charityez.org/pricing</t>
        </is>
      </c>
    </row>
    <row r="26">
      <c r="A26" s="7" t="inlineStr">
        <is>
          <t>GrantLedger Pro</t>
        </is>
      </c>
      <c r="B26" s="8" t="inlineStr">
        <is>
          <t>Funder-first</t>
        </is>
      </c>
      <c r="C26" s="8" t="inlineStr">
        <is>
          <t>$299 per year, with a $49 monthly option</t>
        </is>
      </c>
      <c r="D26" s="8" t="inlineStr">
        <is>
          <t>Annual, or monthly</t>
        </is>
      </c>
      <c r="E26" s="22" t="n">
        <v>49</v>
      </c>
      <c r="F26" s="23">
        <f>IF(E26="","",E26*12)</f>
        <v/>
      </c>
      <c r="G26" s="22" t="n">
        <v>299</v>
      </c>
      <c r="H26" s="23">
        <f>IF(AND(F26="",G26=""),"",IF(F26="",G26,IF(G26="",F26,MIN(F26,G26))))</f>
        <v/>
      </c>
      <c r="I26" s="11" t="n">
        <v>1</v>
      </c>
      <c r="J26" s="23">
        <f>IF(OR(H26="",I26="",N(I26)&lt;=0),"",ROUND(H26/I26,2))</f>
        <v/>
      </c>
      <c r="K26" s="8" t="inlineStr">
        <is>
          <t>Per user, volume discounts published from 10 users</t>
        </is>
      </c>
      <c r="L26" s="8" t="inlineStr">
        <is>
          <t>No free tier published</t>
        </is>
      </c>
      <c r="M26" s="8" t="inlineStr">
        <is>
          <t>Advertises unlimited 990-PF downloads, recipient search and keyword search</t>
        </is>
      </c>
      <c r="N26" s="8" t="inlineStr">
        <is>
          <t>Search tool over IRS grant records</t>
        </is>
      </c>
      <c r="O26" s="8" t="inlineStr">
        <is>
          <t>More than 11M IRS grant records</t>
        </is>
      </c>
      <c r="P26" s="12" t="inlineStr">
        <is>
          <t>2026-09-22</t>
        </is>
      </c>
      <c r="Q26" s="8" t="inlineStr">
        <is>
          <t>https://grantledger.net/pricing</t>
        </is>
      </c>
    </row>
    <row r="27">
      <c r="A27" s="7" t="inlineStr">
        <is>
          <t>Grantmakers.io</t>
        </is>
      </c>
      <c r="B27" s="8" t="inlineStr">
        <is>
          <t>Free public source</t>
        </is>
      </c>
      <c r="C27" s="8" t="inlineStr">
        <is>
          <t>$0</t>
        </is>
      </c>
      <c r="D27" s="8" t="inlineStr">
        <is>
          <t>None, free</t>
        </is>
      </c>
      <c r="E27" s="22" t="n"/>
      <c r="F27" s="23">
        <f>IF(E27="","",E27*12)</f>
        <v/>
      </c>
      <c r="G27" s="22" t="n">
        <v>0</v>
      </c>
      <c r="H27" s="23">
        <f>IF(AND(F27="",G27=""),"",IF(F27="",G27,IF(G27="",F27,MIN(F27,G27))))</f>
        <v/>
      </c>
      <c r="I27" s="11" t="n"/>
      <c r="J27" s="23">
        <f>IF(OR(H27="",I27="",N(I27)&lt;=0),"",ROUND(H27/I27,2))</f>
        <v/>
      </c>
      <c r="K27" s="8" t="inlineStr">
        <is>
          <t>No login required</t>
        </is>
      </c>
      <c r="L27" s="8" t="inlineStr">
        <is>
          <t>Free and open source, permanently</t>
        </is>
      </c>
      <c r="M27" s="8" t="inlineStr">
        <is>
          <t>Foundation profiles, grants search and grantee search over the public dataset</t>
        </is>
      </c>
      <c r="N27" s="8" t="inlineStr">
        <is>
          <t>None</t>
        </is>
      </c>
      <c r="O27" s="8" t="inlineStr">
        <is>
          <t>Public 990-PF dataset</t>
        </is>
      </c>
      <c r="P27" s="12" t="inlineStr">
        <is>
          <t>2026-09-22</t>
        </is>
      </c>
      <c r="Q27" s="8" t="inlineStr">
        <is>
          <t>https://grantmakers.io/</t>
        </is>
      </c>
    </row>
    <row r="28">
      <c r="A28" s="7" t="inlineStr">
        <is>
          <t>ProPublica Nonprofit Explorer</t>
        </is>
      </c>
      <c r="B28" s="8" t="inlineStr">
        <is>
          <t>Free public source</t>
        </is>
      </c>
      <c r="C28" s="8" t="inlineStr">
        <is>
          <t>$0</t>
        </is>
      </c>
      <c r="D28" s="8" t="inlineStr">
        <is>
          <t>None, free</t>
        </is>
      </c>
      <c r="E28" s="22" t="n"/>
      <c r="F28" s="23">
        <f>IF(E28="","",E28*12)</f>
        <v/>
      </c>
      <c r="G28" s="22" t="n">
        <v>0</v>
      </c>
      <c r="H28" s="23">
        <f>IF(AND(F28="",G28=""),"",IF(F28="",G28,IF(G28="",F28,MIN(F28,G28))))</f>
        <v/>
      </c>
      <c r="I28" s="11" t="n"/>
      <c r="J28" s="23">
        <f>IF(OR(H28="",I28="",N(I28)&lt;=0),"",ROUND(H28/I28,2))</f>
        <v/>
      </c>
      <c r="K28" s="8" t="inlineStr">
        <is>
          <t>Free tool, no subscription</t>
        </is>
      </c>
      <c r="L28" s="8" t="inlineStr">
        <is>
          <t>Free</t>
        </is>
      </c>
      <c r="M28" s="8" t="inlineStr">
        <is>
          <t>Browse millions of returns by organization, person or the full text of filings</t>
        </is>
      </c>
      <c r="N28" s="8" t="inlineStr">
        <is>
          <t>None</t>
        </is>
      </c>
      <c r="O28" s="8" t="inlineStr">
        <is>
          <t>IRS filings with full PDFs</t>
        </is>
      </c>
      <c r="P28" s="12" t="inlineStr">
        <is>
          <t>2026-09-22</t>
        </is>
      </c>
      <c r="Q28" s="8" t="inlineStr">
        <is>
          <t>https://projects.propublica.org/nonprofits/</t>
        </is>
      </c>
    </row>
    <row r="29">
      <c r="A29" s="7" t="inlineStr">
        <is>
          <t>Grants.gov</t>
        </is>
      </c>
      <c r="B29" s="8" t="inlineStr">
        <is>
          <t>Free public source, opportunity-first</t>
        </is>
      </c>
      <c r="C29" s="8" t="inlineStr">
        <is>
          <t>$0</t>
        </is>
      </c>
      <c r="D29" s="8" t="inlineStr">
        <is>
          <t>None, free</t>
        </is>
      </c>
      <c r="E29" s="22" t="n"/>
      <c r="F29" s="23">
        <f>IF(E29="","",E29*12)</f>
        <v/>
      </c>
      <c r="G29" s="22" t="n">
        <v>0</v>
      </c>
      <c r="H29" s="23">
        <f>IF(AND(F29="",G29=""),"",IF(F29="",G29,IF(G29="",F29,MIN(F29,G29))))</f>
        <v/>
      </c>
      <c r="I29" s="11" t="n"/>
      <c r="J29" s="23">
        <f>IF(OR(H29="",I29="",N(I29)&lt;=0),"",ROUND(H29/I29,2))</f>
        <v/>
      </c>
      <c r="K29" s="8" t="inlineStr">
        <is>
          <t>Free to search, no subscription</t>
        </is>
      </c>
      <c r="L29" s="8" t="inlineStr">
        <is>
          <t>Free, no subscription</t>
        </is>
      </c>
      <c r="M29" s="8" t="inlineStr">
        <is>
          <t>Export Detailed Data control pulls search results into a spreadsheet</t>
        </is>
      </c>
      <c r="N29" s="8" t="inlineStr">
        <is>
          <t>None</t>
        </is>
      </c>
      <c r="O29" s="8" t="inlineStr">
        <is>
          <t>Federal discretionary funding opportunities only</t>
        </is>
      </c>
      <c r="P29" s="12" t="inlineStr">
        <is>
          <t>2026-09-22</t>
        </is>
      </c>
      <c r="Q29" s="8" t="inlineStr">
        <is>
          <t>https://www.grants.gov/search-grants</t>
        </is>
      </c>
    </row>
    <row r="30">
      <c r="A30" s="7" t="inlineStr">
        <is>
          <t>GrantAdvisor</t>
        </is>
      </c>
      <c r="B30" s="8" t="inlineStr">
        <is>
          <t>Free public source, funder reputation</t>
        </is>
      </c>
      <c r="C30" s="8" t="inlineStr">
        <is>
          <t>$0</t>
        </is>
      </c>
      <c r="D30" s="8" t="inlineStr">
        <is>
          <t>None, free</t>
        </is>
      </c>
      <c r="E30" s="22" t="n"/>
      <c r="F30" s="23">
        <f>IF(E30="","",E30*12)</f>
        <v/>
      </c>
      <c r="G30" s="22" t="n">
        <v>0</v>
      </c>
      <c r="H30" s="23">
        <f>IF(AND(F30="",G30=""),"",IF(F30="",G30,IF(G30="",F30,MIN(F30,G30))))</f>
        <v/>
      </c>
      <c r="I30" s="11" t="n"/>
      <c r="J30" s="23">
        <f>IF(OR(H30="",I30="",N(I30)&lt;=0),"",ROUND(H30/I30,2))</f>
        <v/>
      </c>
      <c r="K30" s="8" t="inlineStr">
        <is>
          <t>Free site</t>
        </is>
      </c>
      <c r="L30" s="8" t="inlineStr">
        <is>
          <t>Free</t>
        </is>
      </c>
      <c r="M30" s="8" t="inlineStr">
        <is>
          <t>Funder reviews only, no funding opportunities listed</t>
        </is>
      </c>
      <c r="N30" s="8" t="inlineStr">
        <is>
          <t>None</t>
        </is>
      </c>
      <c r="O30" s="8" t="inlineStr">
        <is>
          <t>Grantseeker-written reviews, profiles publish only once enough reviews accumulate</t>
        </is>
      </c>
      <c r="P30" s="12" t="inlineStr">
        <is>
          <t>2026-09-22</t>
        </is>
      </c>
      <c r="Q30" s="8" t="inlineStr">
        <is>
          <t>https://grantadvisor.org/</t>
        </is>
      </c>
    </row>
    <row r="31">
      <c r="A31" s="7" t="inlineStr">
        <is>
          <t>Grant Gopher Pro Service</t>
        </is>
      </c>
      <c r="B31" s="8" t="inlineStr">
        <is>
          <t>Opportunity-first</t>
        </is>
      </c>
      <c r="C31" s="8" t="inlineStr">
        <is>
          <t>Price on request, no figure published</t>
        </is>
      </c>
      <c r="D31" s="8" t="inlineStr">
        <is>
          <t>Not published</t>
        </is>
      </c>
      <c r="E31" s="22" t="n"/>
      <c r="F31" s="23">
        <f>IF(E31="","",E31*12)</f>
        <v/>
      </c>
      <c r="G31" s="22" t="n"/>
      <c r="H31" s="23">
        <f>IF(AND(F31="",G31=""),"",IF(F31="",G31,IF(G31="",F31,MIN(F31,G31))))</f>
        <v/>
      </c>
      <c r="I31" s="11" t="n"/>
      <c r="J31" s="23">
        <f>IF(OR(H31="",I31="",N(I31)&lt;=0),"",ROUND(H31/I31,2))</f>
        <v/>
      </c>
      <c r="K31" s="8" t="inlineStr">
        <is>
          <t>Contact form, no seat count published</t>
        </is>
      </c>
      <c r="L31" s="8" t="inlineStr">
        <is>
          <t>Free semi-monthly email sampling grants in your state</t>
        </is>
      </c>
      <c r="M31" s="8" t="inlineStr">
        <is>
          <t>Saved grants, Resource Center, Letter of Inquiry Wizard</t>
        </is>
      </c>
      <c r="N31" s="8" t="inlineStr">
        <is>
          <t>Custom grant alerts and done-for-you account setup</t>
        </is>
      </c>
      <c r="O31" s="8" t="inlineStr">
        <is>
          <t>State grant listings plus database access including funders without websites</t>
        </is>
      </c>
      <c r="P31" s="12" t="inlineStr">
        <is>
          <t>2026-09-22</t>
        </is>
      </c>
      <c r="Q31" s="8" t="inlineStr">
        <is>
          <t>https://grantgopher.com/Plans-Pricing</t>
        </is>
      </c>
    </row>
    <row r="32">
      <c r="A32" s="7" t="inlineStr">
        <is>
          <t>GrantForward</t>
        </is>
      </c>
      <c r="B32" s="8" t="inlineStr">
        <is>
          <t>Institutional</t>
        </is>
      </c>
      <c r="C32" s="8" t="inlineStr">
        <is>
          <t>Quoted by institution size, no list price published</t>
        </is>
      </c>
      <c r="D32" s="8" t="inlineStr">
        <is>
          <t>Institutional subscription, quoted</t>
        </is>
      </c>
      <c r="E32" s="22" t="n"/>
      <c r="F32" s="23">
        <f>IF(E32="","",E32*12)</f>
        <v/>
      </c>
      <c r="G32" s="22" t="n"/>
      <c r="H32" s="23">
        <f>IF(AND(F32="",G32=""),"",IF(F32="",G32,IF(G32="",F32,MIN(F32,G32))))</f>
        <v/>
      </c>
      <c r="I32" s="11" t="n"/>
      <c r="J32" s="23">
        <f>IF(OR(H32="",I32="",N(I32)&lt;=0),"",ROUND(H32/I32,2))</f>
        <v/>
      </c>
      <c r="K32" s="8" t="inlineStr">
        <is>
          <t>Institutional subscription, priced on population and research expenditure</t>
        </is>
      </c>
      <c r="L32" s="8" t="inlineStr">
        <is>
          <t>30-day full institution-wide trial</t>
        </is>
      </c>
      <c r="M32" s="8" t="inlineStr">
        <is>
          <t>Institution-wide access</t>
        </is>
      </c>
      <c r="N32" s="8" t="inlineStr">
        <is>
          <t>Funding recommendations delivered to researchers</t>
        </is>
      </c>
      <c r="O32" s="8" t="inlineStr">
        <is>
          <t>21k plus sponsors and 84k plus opportunities on the subscription page</t>
        </is>
      </c>
      <c r="P32" s="12" t="inlineStr">
        <is>
          <t>2026-09-22</t>
        </is>
      </c>
      <c r="Q32" s="8" t="inlineStr">
        <is>
          <t>https://www.grantforward.com/subscription_plans</t>
        </is>
      </c>
    </row>
    <row r="33">
      <c r="A33" s="7" t="inlineStr">
        <is>
          <t>Pivot-RP</t>
        </is>
      </c>
      <c r="B33" s="8" t="inlineStr">
        <is>
          <t>Institutional</t>
        </is>
      </c>
      <c r="C33" s="8" t="inlineStr">
        <is>
          <t>Quoted by institution, no list price published</t>
        </is>
      </c>
      <c r="D33" s="8" t="inlineStr">
        <is>
          <t>Institutional subscription, quoted</t>
        </is>
      </c>
      <c r="E33" s="22" t="n"/>
      <c r="F33" s="23">
        <f>IF(E33="","",E33*12)</f>
        <v/>
      </c>
      <c r="G33" s="22" t="n"/>
      <c r="H33" s="23">
        <f>IF(AND(F33="",G33=""),"",IF(F33="",G33,IF(G33="",F33,MIN(F33,G33))))</f>
        <v/>
      </c>
      <c r="I33" s="11" t="n"/>
      <c r="J33" s="23">
        <f>IF(OR(H33="",I33="",N(I33)&lt;=0),"",ROUND(H33/I33,2))</f>
        <v/>
      </c>
      <c r="K33" s="8" t="inlineStr">
        <is>
          <t>Institutional subscription</t>
        </is>
      </c>
      <c r="L33" s="8" t="inlineStr">
        <is>
          <t>Contact Clarivate for access</t>
        </is>
      </c>
      <c r="M33" s="8" t="inlineStr">
        <is>
          <t>Funding discovery for research staff</t>
        </is>
      </c>
      <c r="N33" s="8" t="inlineStr">
        <is>
          <t>Built for researchers, research administrators and institutional staff</t>
        </is>
      </c>
      <c r="O33" s="8" t="inlineStr">
        <is>
          <t>34k plus active opportunities, 20k plus funders monitored</t>
        </is>
      </c>
      <c r="P33" s="12" t="inlineStr">
        <is>
          <t>2026-09-22</t>
        </is>
      </c>
      <c r="Q33" s="8" t="inlineStr">
        <is>
          <t>https://clarivate.com/academia-government/scientific-and-academic-research/research-funding-analytics/pivot-rp-funding/</t>
        </is>
      </c>
    </row>
    <row r="34">
      <c r="A34" s="7" t="inlineStr">
        <is>
          <t>GrantCue free personal tier</t>
        </is>
      </c>
      <c r="B34" s="8" t="inlineStr">
        <is>
          <t>Both, discovery with pipeline</t>
        </is>
      </c>
      <c r="C34" s="8" t="inlineStr">
        <is>
          <t>$0</t>
        </is>
      </c>
      <c r="D34" s="8" t="inlineStr">
        <is>
          <t>None, free</t>
        </is>
      </c>
      <c r="E34" s="22" t="n"/>
      <c r="F34" s="23">
        <f>IF(E34="","",E34*12)</f>
        <v/>
      </c>
      <c r="G34" s="22" t="n">
        <v>0</v>
      </c>
      <c r="H34" s="23">
        <f>IF(AND(F34="",G34=""),"",IF(F34="",G34,IF(G34="",F34,MIN(F34,G34))))</f>
        <v/>
      </c>
      <c r="I34" s="11" t="n">
        <v>1</v>
      </c>
      <c r="J34" s="23">
        <f>IF(OR(H34="",I34="",N(I34)&lt;=0),"",ROUND(H34/I34,2))</f>
        <v/>
      </c>
      <c r="K34" s="8" t="inlineStr">
        <is>
          <t>1 user</t>
        </is>
      </c>
      <c r="L34" s="8" t="inlineStr">
        <is>
          <t>Free personal tier, not a trial</t>
        </is>
      </c>
      <c r="M34" s="8" t="inlineStr">
        <is>
          <t>10 active opportunities, 3 AI NOFO summaries a month, read-only CSV export</t>
        </is>
      </c>
      <c r="N34" s="8" t="inlineStr">
        <is>
          <t>Kanban pipeline with core stages, ICS calendar feed, simple email reminders</t>
        </is>
      </c>
      <c r="O34" s="8" t="inlineStr">
        <is>
          <t>Live federal, state and foundation listings</t>
        </is>
      </c>
      <c r="P34" s="12" t="inlineStr">
        <is>
          <t>2026-09-22</t>
        </is>
      </c>
      <c r="Q34" s="8" t="inlineStr">
        <is>
          <t>https://grantcue.com/pricing</t>
        </is>
      </c>
    </row>
    <row r="35">
      <c r="A35" s="7" t="inlineStr">
        <is>
          <t>GrantCue Essentials</t>
        </is>
      </c>
      <c r="B35" s="8" t="inlineStr">
        <is>
          <t>Both, discovery with pipeline</t>
        </is>
      </c>
      <c r="C35" s="8" t="inlineStr">
        <is>
          <t>$49 per month</t>
        </is>
      </c>
      <c r="D35" s="8" t="inlineStr">
        <is>
          <t>Monthly, or annual at 20 percent less</t>
        </is>
      </c>
      <c r="E35" s="22" t="n">
        <v>49</v>
      </c>
      <c r="F35" s="23">
        <f>IF(E35="","",E35*12)</f>
        <v/>
      </c>
      <c r="G35" s="22" t="n"/>
      <c r="H35" s="23">
        <f>IF(AND(F35="",G35=""),"",IF(F35="",G35,IF(G35="",F35,MIN(F35,G35))))</f>
        <v/>
      </c>
      <c r="I35" s="11" t="n">
        <v>3</v>
      </c>
      <c r="J35" s="23">
        <f>IF(OR(H35="",I35="",N(I35)&lt;=0),"",ROUND(H35/I35,2))</f>
        <v/>
      </c>
      <c r="K35" s="8" t="inlineStr">
        <is>
          <t>3 users</t>
        </is>
      </c>
      <c r="L35" s="8" t="inlineStr">
        <is>
          <t>14-day Team trial on every new workspace, no card required</t>
        </is>
      </c>
      <c r="M35" s="8" t="inlineStr">
        <is>
          <t>75 active opportunities, full CSV import and export, basic AI opportunity summaries (no fit scoring)</t>
        </is>
      </c>
      <c r="N35" s="8" t="inlineStr">
        <is>
          <t>Multiple pipelines, ICS calendar feed, daily or weekly email digests, saved searches with alert rules</t>
        </is>
      </c>
      <c r="O35" s="8" t="inlineStr">
        <is>
          <t>Live federal, state and foundation listings</t>
        </is>
      </c>
      <c r="P35" s="12" t="inlineStr">
        <is>
          <t>2026-09-22</t>
        </is>
      </c>
      <c r="Q35" s="8" t="inlineStr">
        <is>
          <t>https://grantcue.com/pricing</t>
        </is>
      </c>
    </row>
    <row r="36">
      <c r="A36" s="7" t="inlineStr">
        <is>
          <t>GrantCue Team, marked most popular</t>
        </is>
      </c>
      <c r="B36" s="8" t="inlineStr">
        <is>
          <t>Both, discovery with pipeline</t>
        </is>
      </c>
      <c r="C36" s="8" t="inlineStr">
        <is>
          <t>$109 per month</t>
        </is>
      </c>
      <c r="D36" s="8" t="inlineStr">
        <is>
          <t>Monthly, or annual at 20 percent less</t>
        </is>
      </c>
      <c r="E36" s="22" t="n">
        <v>109</v>
      </c>
      <c r="F36" s="23">
        <f>IF(E36="","",E36*12)</f>
        <v/>
      </c>
      <c r="G36" s="22" t="n"/>
      <c r="H36" s="23">
        <f>IF(AND(F36="",G36=""),"",IF(F36="",G36,IF(G36="",F36,MIN(F36,G36))))</f>
        <v/>
      </c>
      <c r="I36" s="11" t="n">
        <v>8</v>
      </c>
      <c r="J36" s="23">
        <f>IF(OR(H36="",I36="",N(I36)&lt;=0),"",ROUND(H36/I36,2))</f>
        <v/>
      </c>
      <c r="K36" s="8" t="inlineStr">
        <is>
          <t>8 users</t>
        </is>
      </c>
      <c r="L36" s="8" t="inlineStr">
        <is>
          <t>14-day Team trial on every new workspace, no card required</t>
        </is>
      </c>
      <c r="M36" s="8" t="inlineStr">
        <is>
          <t>250 active opportunities, NOFO summaries, tagging and fit scoring</t>
        </is>
      </c>
      <c r="N36" s="8" t="inlineStr">
        <is>
          <t>Post-award lite (budget vs actuals, payment schedules), Slack, Microsoft Teams and Google Calendar integrations</t>
        </is>
      </c>
      <c r="O36" s="8" t="inlineStr">
        <is>
          <t>Live federal, state and foundation listings</t>
        </is>
      </c>
      <c r="P36" s="12" t="inlineStr">
        <is>
          <t>2026-09-22</t>
        </is>
      </c>
      <c r="Q36" s="8" t="inlineStr">
        <is>
          <t>https://grantcue.com/pricing</t>
        </is>
      </c>
    </row>
    <row r="38">
      <c r="A38" s="13" t="inlineStr">
        <is>
          <t>Rows carrying a published annual cost</t>
        </is>
      </c>
      <c r="H38" s="14">
        <f>COUNT(H7:H36)</f>
        <v/>
      </c>
    </row>
    <row r="39">
      <c r="A39" s="13" t="inlineStr">
        <is>
          <t>Rows that cost nothing</t>
        </is>
      </c>
      <c r="H39" s="14">
        <f>COUNTIF(H7:H36,0)</f>
        <v/>
      </c>
    </row>
    <row r="40">
      <c r="A40" s="13" t="inlineStr">
        <is>
          <t>Cheapest paid annual cost in the table</t>
        </is>
      </c>
      <c r="H40" s="24">
        <f>IFERROR(SMALL(H7:H36,COUNTIF(H7:H36,0)+1),"")</f>
        <v/>
      </c>
    </row>
    <row r="41">
      <c r="A41" s="13" t="inlineStr">
        <is>
          <t>Highest annual cost in the table</t>
        </is>
      </c>
      <c r="H41" s="24">
        <f>MAX(H7:H36)</f>
        <v/>
      </c>
    </row>
    <row r="42">
      <c r="A42" s="13" t="inlineStr">
        <is>
          <t>Spread between the cheapest paid row and the most expensive</t>
        </is>
      </c>
      <c r="H42" s="24">
        <f>IF(OR(H40="",H41=""),"",H41-H40)</f>
        <v/>
      </c>
    </row>
    <row r="43">
      <c r="A43" s="13" t="inlineStr">
        <is>
          <t>Rows that publish no price at all</t>
        </is>
      </c>
      <c r="H43" s="14">
        <f>SUMPRODUCT(--(E7:E36=""),--(G7:G36=""))</f>
        <v/>
      </c>
    </row>
    <row r="45">
      <c r="A45" s="4" t="inlineStr">
        <is>
          <t>Note on the annual figures: where a vendor sells a rate that is only available when a full year is paid upfront, the Annual plan price column carries that published monthly rate multiplied by twelve. Instrumentl Discover at $299 per month paid annually is $3,588 for the year on the vendor's own arithmetic.</t>
        </is>
      </c>
    </row>
    <row r="46">
      <c r="A46" s="4" t="inlineStr">
        <is>
          <t>Note on blanks: a blank numeric cell means the vendor publishes no figure for that billing shape, not that the product is free. Grant Gopher, GrantForward and Pivot-RP publish no price at all, and that absence is the finding.</t>
        </is>
      </c>
    </row>
    <row r="47">
      <c r="A47" s="4" t="inlineStr">
        <is>
          <t>Retired in 2026: Foundation Directory Essential and Professional. Candid folded Foundation Directory and GuideStar into Candid search and now sells two paid plans, Candid Premium and Candid Ultimate, so the old tiers carry no current price (Candid Learning, Subscription plan features, read 2026-09-22).</t>
        </is>
      </c>
    </row>
    <row r="48">
      <c r="A48" s="5" t="n"/>
    </row>
    <row r="49">
      <c r="A49" s="5" t="inlineStr">
        <is>
          <t>Source: https://www.grantcue.com/blog/grant-database-pricing-comparison | GrantCue</t>
        </is>
      </c>
    </row>
  </sheetData>
  <autoFilter ref="A6:Q36"/>
  <dataValidations count="2">
    <dataValidation sqref="E7:E36 G7:G36" showDropDown="0" showInputMessage="0" showErrorMessage="1" allowBlank="1" errorTitle="Price" error="Enter a price as a number with no $ sign, for example 299. Leave it blank if the vendor publishes no figure." type="decimal" errorStyle="stop" operator="greaterThanOrEqual">
      <formula1>0</formula1>
    </dataValidation>
    <dataValidation sqref="I7:I36" showDropDown="0" showInputMessage="0" showErrorMessage="1" allowBlank="1" errorTitle="Seats" error="Enter the number of seats as a whole number of 1 or more, or leave it blank if the vendor does not state one." type="whole" errorStyle="stop" operator="greaterThanOrEqual">
      <formula1>1</formula1>
    </dataValidation>
  </dataValidations>
  <pageMargins left="0.5" right="0.5" top="0.6" bottom="0.7" header="0.3" footer="0.3"/>
  <pageSetup orientation="landscape" paperSize="1" fitToHeight="0" fitToWidth="1"/>
  <headerFooter>
    <oddHeader/>
    <oddFooter>&amp;L&amp;8 Source: https://www.grantcue.com/blog/grant-database-pricing-comparison | GrantCue&amp;R&amp;8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4"/>
  <sheetViews>
    <sheetView workbookViewId="0">
      <pane ySplit="5" topLeftCell="A6" activePane="bottomLeft" state="frozen"/>
      <selection pane="bottomLeft" activeCell="A1" sqref="A1"/>
    </sheetView>
  </sheetViews>
  <sheetFormatPr baseColWidth="8" defaultRowHeight="15"/>
  <cols>
    <col width="46" customWidth="1" min="1" max="1"/>
    <col width="46" customWidth="1" min="2" max="2"/>
    <col width="16" customWidth="1" min="3" max="3"/>
    <col width="48" customWidth="1" min="4" max="4"/>
    <col width="44" customWidth="1" min="5" max="5"/>
    <col width="52" customWidth="1" min="6" max="6"/>
  </cols>
  <sheetData>
    <row r="1">
      <c r="A1" s="1" t="inlineStr">
        <is>
          <t>Candid Search Options</t>
        </is>
      </c>
    </row>
    <row r="2">
      <c r="A2" s="21" t="inlineStr">
        <is>
          <t>A Foundation Center grant database search today means Candid search. Candid was formed in 2019 when GuideStar and Foundation Center merged, and it folded Foundation Directory and GuideStar into Candid search during 2026.</t>
        </is>
      </c>
    </row>
    <row r="3">
      <c r="A3" s="21" t="inlineStr">
        <is>
          <t>All figures read from the Candid pricing page and Candid Learning pages on 2026-09-22. Prices are the nonprofit-discounted rates, open to verified non-funding organizations.</t>
        </is>
      </c>
    </row>
    <row r="5">
      <c r="A5" s="6" t="inlineStr">
        <is>
          <t>Candid option</t>
        </is>
      </c>
      <c r="B5" s="6" t="inlineStr">
        <is>
          <t>Price seen 2026-09-22</t>
        </is>
      </c>
      <c r="C5" s="6" t="inlineStr">
        <is>
          <t>Annual cost (USD/yr)</t>
        </is>
      </c>
      <c r="D5" s="6" t="inlineStr">
        <is>
          <t>Profiles and grants stated</t>
        </is>
      </c>
      <c r="E5" s="6" t="inlineStr">
        <is>
          <t>Cap or limit stated</t>
        </is>
      </c>
      <c r="F5" s="6" t="inlineStr">
        <is>
          <t>Source page</t>
        </is>
      </c>
    </row>
    <row r="6">
      <c r="A6" s="7" t="inlineStr">
        <is>
          <t>Free tier</t>
        </is>
      </c>
      <c r="B6" s="8" t="inlineStr">
        <is>
          <t>$0</t>
        </is>
      </c>
      <c r="C6" s="25">
        <f>'Pricing Comparison'!H11</f>
        <v/>
      </c>
      <c r="D6" s="8" t="inlineStr">
        <is>
          <t>Limited results, basic profile views, limited personalized dashboards</t>
        </is>
      </c>
      <c r="E6" s="8" t="inlineStr">
        <is>
          <t>One full profile view per month</t>
        </is>
      </c>
      <c r="F6" s="8" t="inlineStr">
        <is>
          <t>https://candid.org/pricing/</t>
        </is>
      </c>
    </row>
    <row r="7">
      <c r="A7" s="7" t="inlineStr">
        <is>
          <t>Premium, monthly plan</t>
        </is>
      </c>
      <c r="B7" s="8" t="inlineStr">
        <is>
          <t>$219 per month, nonprofit-discounted</t>
        </is>
      </c>
      <c r="C7" s="25">
        <f>'Pricing Comparison'!H12</f>
        <v/>
      </c>
      <c r="D7" s="8" t="inlineStr">
        <is>
          <t>1.9M plus nonprofit profiles, 304k plus funder profiles, 29M plus grants</t>
        </is>
      </c>
      <c r="E7" s="8" t="inlineStr">
        <is>
          <t>Up to 250 grants and 750 profiles per month</t>
        </is>
      </c>
      <c r="F7" s="8" t="inlineStr">
        <is>
          <t>https://candid.org/pricing/</t>
        </is>
      </c>
    </row>
    <row r="8">
      <c r="A8" s="7" t="inlineStr">
        <is>
          <t>Premium, annual plan</t>
        </is>
      </c>
      <c r="B8" s="8" t="inlineStr">
        <is>
          <t>$100 per month, starting price $1,199 billed annually, nonprofit-discounted</t>
        </is>
      </c>
      <c r="C8" s="25">
        <f>'Pricing Comparison'!H13</f>
        <v/>
      </c>
      <c r="D8" s="8" t="inlineStr">
        <is>
          <t>Same Candid search data</t>
        </is>
      </c>
      <c r="E8" s="8" t="inlineStr">
        <is>
          <t>Up to 1,000 grants and 5,000 profiles per month</t>
        </is>
      </c>
      <c r="F8" s="8" t="inlineStr">
        <is>
          <t>https://candid.org/pricing/</t>
        </is>
      </c>
    </row>
    <row r="9">
      <c r="A9" s="7" t="inlineStr">
        <is>
          <t>Ultimate</t>
        </is>
      </c>
      <c r="B9" s="8" t="inlineStr">
        <is>
          <t>$142 per month, starting price $1,699 billed annually, nonprofit-discounted</t>
        </is>
      </c>
      <c r="C9" s="25">
        <f>'Pricing Comparison'!H14</f>
        <v/>
      </c>
      <c r="D9" s="8" t="inlineStr">
        <is>
          <t>Same Candid search data</t>
        </is>
      </c>
      <c r="E9" s="8" t="inlineStr">
        <is>
          <t>Download caps apply on every paid Candid tier; Enterprise is quoted separately</t>
        </is>
      </c>
      <c r="F9" s="8" t="inlineStr">
        <is>
          <t>https://candid.org/pricing/</t>
        </is>
      </c>
    </row>
    <row r="10">
      <c r="A10" s="7" t="inlineStr">
        <is>
          <t>Enterprise</t>
        </is>
      </c>
      <c r="B10" s="8" t="inlineStr">
        <is>
          <t>Custom pricing</t>
        </is>
      </c>
      <c r="C10" s="25">
        <f>'Pricing Comparison'!H15</f>
        <v/>
      </c>
      <c r="D10" s="8" t="inlineStr">
        <is>
          <t>Designed for colleges, academic libraries and large organizations</t>
        </is>
      </c>
      <c r="E10" s="8" t="inlineStr">
        <is>
          <t>For teams needing 10 users or more; API and data bundling available</t>
        </is>
      </c>
      <c r="F10" s="8" t="inlineStr">
        <is>
          <t>https://candid.org/pricing/</t>
        </is>
      </c>
    </row>
    <row r="11">
      <c r="A11" s="7" t="inlineStr">
        <is>
          <t>Foundation Directory Essential and Professional (retired)</t>
        </is>
      </c>
      <c r="B11" s="8" t="inlineStr">
        <is>
          <t>No longer sold; replaced by Candid search in 2026</t>
        </is>
      </c>
      <c r="C11" s="25" t="n"/>
      <c r="D11" s="8" t="inlineStr">
        <is>
          <t>Legacy Foundation Directory users were moved to Candid search</t>
        </is>
      </c>
      <c r="E11" s="8" t="inlineStr">
        <is>
          <t>Not applicable</t>
        </is>
      </c>
      <c r="F11" s="8" t="inlineStr">
        <is>
          <t>https://learning.candid.org/subscription-plan-features</t>
        </is>
      </c>
    </row>
    <row r="13">
      <c r="A13" s="3" t="inlineStr">
        <is>
          <t>Monthly billing compared with annual billing, Candid Premium</t>
        </is>
      </c>
    </row>
    <row r="14">
      <c r="A14" s="4" t="inlineStr">
        <is>
          <t>Monthly plan price per month</t>
        </is>
      </c>
      <c r="B14" s="25">
        <f>'Pricing Comparison'!E12</f>
        <v/>
      </c>
    </row>
    <row r="15">
      <c r="A15" s="4" t="inlineStr">
        <is>
          <t>Twelve months of monthly billing</t>
        </is>
      </c>
      <c r="B15" s="25">
        <f>B14*12</f>
        <v/>
      </c>
    </row>
    <row r="16">
      <c r="A16" s="4" t="inlineStr">
        <is>
          <t>Annual plan starting price</t>
        </is>
      </c>
      <c r="B16" s="25">
        <f>'Pricing Comparison'!G13</f>
        <v/>
      </c>
    </row>
    <row r="17">
      <c r="A17" s="4" t="inlineStr">
        <is>
          <t>Difference across a year</t>
        </is>
      </c>
      <c r="B17" s="25">
        <f>B15-B16</f>
        <v/>
      </c>
    </row>
    <row r="18">
      <c r="A18" s="4" t="inlineStr">
        <is>
          <t>Extra download headroom bought by the annual plan, grants per month</t>
        </is>
      </c>
      <c r="B18" s="19">
        <f>1000-250</f>
        <v/>
      </c>
    </row>
    <row r="19">
      <c r="A19" s="4" t="inlineStr">
        <is>
          <t>Extra download headroom bought by the annual plan, profiles per month</t>
        </is>
      </c>
      <c r="B19" s="19">
        <f>5000-750</f>
        <v/>
      </c>
    </row>
    <row r="21">
      <c r="A21" s="4" t="inlineStr">
        <is>
          <t>Caps are the part buyers miss. Every paid Candid tier caps downloads by month, and the caps are the difference between the two Premium plans that the headline prices hide.</t>
        </is>
      </c>
    </row>
    <row r="22">
      <c r="A22" s="4" t="inlineStr">
        <is>
          <t>Free access routes exist. Candid offers free in-person access at its partner locations, and its Go for Gold promotion gives a free year of Candid Premium to eligible nonprofits with annual revenue or expenses totaling less than $1 million that earn a 2026 Gold Seal of Transparency, covering up to two users.</t>
        </is>
      </c>
    </row>
    <row r="24">
      <c r="A24" s="5" t="inlineStr">
        <is>
          <t>Source: https://www.grantcue.com/blog/grant-database-pricing-comparison | GrantCue</t>
        </is>
      </c>
    </row>
  </sheetData>
  <pageMargins left="0.5" right="0.5" top="0.6" bottom="0.7" header="0.3" footer="0.3"/>
  <pageSetup orientation="landscape" paperSize="1" fitToHeight="0" fitToWidth="1"/>
  <headerFooter>
    <oddHeader/>
    <oddFooter>&amp;L&amp;8 Source: https://www.grantcue.com/blog/grant-database-pricing-comparison | GrantCue&amp;R&amp;8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24" customWidth="1" min="1" max="1"/>
    <col width="46" customWidth="1" min="2" max="2"/>
    <col width="86" customWidth="1" min="3" max="3"/>
    <col width="40" customWidth="1" min="4" max="4"/>
  </cols>
  <sheetData>
    <row r="1">
      <c r="A1" s="1" t="inlineStr">
        <is>
          <t>What To Check Before You Buy</t>
        </is>
      </c>
    </row>
    <row r="2">
      <c r="A2" s="21" t="inlineStr">
        <is>
          <t>Seats, caps, metering, exports and freshness decide the real price. The headline figure rarely does.</t>
        </is>
      </c>
    </row>
    <row r="4">
      <c r="A4" s="6" t="inlineStr">
        <is>
          <t>What to check</t>
        </is>
      </c>
      <c r="B4" s="6" t="inlineStr">
        <is>
          <t>Where it pinches</t>
        </is>
      </c>
      <c r="C4" s="6" t="inlineStr">
        <is>
          <t>Figures seen 2026-09-22</t>
        </is>
      </c>
      <c r="D4" s="6" t="inlineStr">
        <is>
          <t>Your note after the trial</t>
        </is>
      </c>
    </row>
    <row r="5">
      <c r="A5" s="7" t="inlineStr">
        <is>
          <t>Seats included</t>
        </is>
      </c>
      <c r="B5" s="8" t="inlineStr">
        <is>
          <t>A second user forces an upgrade on some plans</t>
        </is>
      </c>
      <c r="C5" s="8" t="inlineStr">
        <is>
          <t>3, 5 and 15 users across the Instrumentl tiers. 2 user licenses on Candid Premium. 1 user plus 1 guest on Kindora Explore. One concurrent user on CharityEZ Free, where adding a second user moves the organization to AI Gold.</t>
        </is>
      </c>
      <c r="D5" s="8" t="inlineStr"/>
    </row>
    <row r="6">
      <c r="A6" s="7" t="inlineStr">
        <is>
          <t>Download caps</t>
        </is>
      </c>
      <c r="B6" s="8" t="inlineStr">
        <is>
          <t>Monthly grant and profile limits on otherwise unlimited-sounding plans</t>
        </is>
      </c>
      <c r="C6" s="8" t="inlineStr">
        <is>
          <t>Candid Premium monthly caps at 250 grants and 750 profiles per month. The annual plan raises it to 1,000 grants and 5,000 profiles per month. Caps exist on every paid Candid tier.</t>
        </is>
      </c>
      <c r="D6" s="8" t="inlineStr"/>
    </row>
    <row r="7">
      <c r="A7" s="7" t="inlineStr">
        <is>
          <t>AI metering</t>
        </is>
      </c>
      <c r="B7" s="8" t="inlineStr">
        <is>
          <t>Credits or tokens consumed per action, bought back in packs</t>
        </is>
      </c>
      <c r="C7" s="8" t="inlineStr">
        <is>
          <t>Kindora runs 5 credits a month on Explore up to 2,000 on Pro. GrantWatch runs AI features on a token allowance included with each subscription, with more tokens sold separately.</t>
        </is>
      </c>
      <c r="D7" s="8" t="inlineStr"/>
    </row>
    <row r="8">
      <c r="A8" s="7" t="inlineStr">
        <is>
          <t>Export format</t>
        </is>
      </c>
      <c r="B8" s="8" t="inlineStr">
        <is>
          <t>Whether you can get the data out, and at which tier</t>
        </is>
      </c>
      <c r="C8" s="8" t="inlineStr">
        <is>
          <t>Instrumentl supports a CSV download of past grantee data from any selected year. Grants.gov offers Export Detailed Data on search results. GrantLedger Pro advertises unlimited 990-PF downloads.</t>
        </is>
      </c>
      <c r="D8" s="8" t="inlineStr"/>
    </row>
    <row r="9">
      <c r="A9" s="7" t="inlineStr">
        <is>
          <t>Freshness signal</t>
        </is>
      </c>
      <c r="B9" s="8" t="inlineStr">
        <is>
          <t>The filing schedule sets a ceiling no vendor can beat</t>
        </is>
      </c>
      <c r="C9" s="8" t="inlineStr">
        <is>
          <t>The IRS publishes the full Form 990 series as free bulk XML with the dataset files updated monthly. Instrumentl says it retrieves 990 information within a week of filings becoming publicly available.</t>
        </is>
      </c>
      <c r="D9" s="8" t="inlineStr"/>
    </row>
    <row r="10">
      <c r="A10" s="7" t="inlineStr">
        <is>
          <t>Coverage gaps</t>
        </is>
      </c>
      <c r="B10" s="8" t="inlineStr">
        <is>
          <t>Funders that are absent from every 990-derived tool</t>
        </is>
      </c>
      <c r="C10" s="8" t="inlineStr">
        <is>
          <t>Government and corporate funders are not required to file Form 990s, so they carry no 990 report or funder insights. A 990 that was not e-filed yields no structured data.</t>
        </is>
      </c>
      <c r="D10" s="8" t="inlineStr"/>
    </row>
    <row r="11">
      <c r="A11" s="7" t="inlineStr">
        <is>
          <t>Billing shape</t>
        </is>
      </c>
      <c r="B11" s="8" t="inlineStr">
        <is>
          <t>Whether you can pay monthly at all, and what annual billing costs</t>
        </is>
      </c>
      <c r="C11" s="8" t="inlineStr">
        <is>
          <t>GrantStation states it is set up only to accept payment in full for a membership. Instrumentl, Candid, Kindora, CharityEZ and GrantWatch all publish both shapes, and the monthly shape is the more expensive one across a year.</t>
        </is>
      </c>
      <c r="D11" s="8" t="inlineStr"/>
    </row>
    <row r="12">
      <c r="A12" s="7" t="inlineStr">
        <is>
          <t>Trial length</t>
        </is>
      </c>
      <c r="B12" s="8" t="inlineStr">
        <is>
          <t>Whether you can test with your own funder mix before paying</t>
        </is>
      </c>
      <c r="C12" s="8" t="inlineStr">
        <is>
          <t>14 days on every published Instrumentl tier. 30 days institution-wide on GrantForward. No free trial on GrantStation, which instead lets a nonmember run a search and see the match count.</t>
        </is>
      </c>
      <c r="D12" s="8" t="inlineStr"/>
    </row>
    <row r="14">
      <c r="A14" s="2" t="inlineStr">
        <is>
          <t>Table sources: Instrumentl pricing page and help center, Candid pricing page, Kindora pricing page, CharityEZ pricing page, GrantWatch Pricing and Plans, GrantStation FAQ, GrantForward subscription page, Grants.gov Search Grants, IRS Tax Exempt Organization Search bulk data downloads. All seen 2026-09-22.</t>
        </is>
      </c>
    </row>
    <row r="16">
      <c r="A16" s="5" t="inlineStr">
        <is>
          <t>Source: https://www.grantcue.com/blog/grant-database-pricing-comparison | GrantCue</t>
        </is>
      </c>
    </row>
  </sheetData>
  <pageMargins left="0.5" right="0.5" top="0.6" bottom="0.7" header="0.3" footer="0.3"/>
  <pageSetup orientation="landscape" paperSize="1" fitToHeight="0" fitToWidth="1"/>
  <headerFooter>
    <oddHeader/>
    <oddFooter>&amp;L&amp;8 Source: https://www.grantcue.com/blog/grant-database-pricing-comparison | GrantCue&amp;R&amp;8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4" topLeftCell="A5" activePane="bottomLeft" state="frozen"/>
      <selection pane="bottomLeft" activeCell="A1" sqref="A1"/>
    </sheetView>
  </sheetViews>
  <sheetFormatPr baseColWidth="8" defaultRowHeight="15"/>
  <cols>
    <col width="42" customWidth="1" min="1" max="1"/>
    <col width="52" customWidth="1" min="2" max="2"/>
    <col width="52" customWidth="1" min="3" max="3"/>
    <col width="56" customWidth="1" min="4" max="4"/>
    <col width="12" customWidth="1" min="5" max="5"/>
  </cols>
  <sheetData>
    <row r="1">
      <c r="A1" s="1" t="inlineStr">
        <is>
          <t>Free and Discount Routes</t>
        </is>
      </c>
    </row>
    <row r="2">
      <c r="A2" s="21" t="inlineStr">
        <is>
          <t>Routes that cut a subscription price to zero or close to it. Check eligibility before you plan around one.</t>
        </is>
      </c>
    </row>
    <row r="4">
      <c r="A4" s="6" t="inlineStr">
        <is>
          <t>Route</t>
        </is>
      </c>
      <c r="B4" s="6" t="inlineStr">
        <is>
          <t>What it covers</t>
        </is>
      </c>
      <c r="C4" s="6" t="inlineStr">
        <is>
          <t>Who qualifies</t>
        </is>
      </c>
      <c r="D4" s="6" t="inlineStr">
        <is>
          <t>Source page</t>
        </is>
      </c>
      <c r="E4" s="6" t="inlineStr">
        <is>
          <t>Date seen</t>
        </is>
      </c>
    </row>
    <row r="5">
      <c r="A5" s="7" t="inlineStr">
        <is>
          <t>GrantStation through Grant Professionals Association membership</t>
        </is>
      </c>
      <c r="B5" s="8" t="inlineStr">
        <is>
          <t>A free annual GrantStation subscription, listed on the GPA Benefit Marketplace as a free annual subscription through the GPA website</t>
        </is>
      </c>
      <c r="C5" s="8" t="inlineStr">
        <is>
          <t>GPA members, who must log in to the GPA site to see and redeem each vendor code</t>
        </is>
      </c>
      <c r="D5" s="8" t="inlineStr">
        <is>
          <t>https://grantprofessionals.org/page/exclusiveoffers</t>
        </is>
      </c>
      <c r="E5" s="12" t="inlineStr">
        <is>
          <t>2026-09-22</t>
        </is>
      </c>
    </row>
    <row r="6">
      <c r="A6" s="7" t="inlineStr">
        <is>
          <t>Candid partner locations</t>
        </is>
      </c>
      <c r="B6" s="8" t="inlineStr">
        <is>
          <t>Free on-site access to Candid search at Candid partner locations, which Candid put at over 2,180 across the United States in July 2026</t>
        </is>
      </c>
      <c r="C6" s="8" t="inlineStr">
        <is>
          <t>Anyone who can visit a Candid partner location, such as a library or nonprofit resource center</t>
        </is>
      </c>
      <c r="D6" s="8" t="inlineStr">
        <is>
          <t>https://learning.candid.org/free-access-to-foundation-directory/273922 and https://candid.org/blogs/search-nonprofits-candid-free-access/</t>
        </is>
      </c>
      <c r="E6" s="12" t="inlineStr">
        <is>
          <t>2026-09-22</t>
        </is>
      </c>
    </row>
    <row r="7">
      <c r="A7" s="7" t="inlineStr">
        <is>
          <t>Candid Go for Gold</t>
        </is>
      </c>
      <c r="B7" s="8" t="inlineStr">
        <is>
          <t>A free year of Candid Premium, covering up to two users</t>
        </is>
      </c>
      <c r="C7" s="8" t="inlineStr">
        <is>
          <t>Eligible nonprofits with annual revenue or expenses totaling less than $1 million that earn a 2026 Gold Seal of Transparency; claim by December 31, 2026, new subscribers only, and a credit card is needed to redeem the coupon</t>
        </is>
      </c>
      <c r="D7" s="8" t="inlineStr">
        <is>
          <t>https://learning.candid.org/free-access-to-foundation-directory/273922 and https://learning.candid.org/go-for-gold/378495</t>
        </is>
      </c>
      <c r="E7" s="12" t="inlineStr">
        <is>
          <t>2026-09-22</t>
        </is>
      </c>
    </row>
    <row r="8">
      <c r="A8" s="7" t="inlineStr">
        <is>
          <t>Free public filing sources</t>
        </is>
      </c>
      <c r="B8" s="8" t="inlineStr">
        <is>
          <t>Foundation grant history, full filing text and federal opportunity search at no cost</t>
        </is>
      </c>
      <c r="C8" s="8" t="inlineStr">
        <is>
          <t>Anyone. Grantmakers.io needs no login, and ProPublica Nonprofit Explorer and Grants.gov are free with no subscription</t>
        </is>
      </c>
      <c r="D8" s="8" t="inlineStr">
        <is>
          <t>https://grantmakers.io/ and https://projects.propublica.org/nonprofits/ and https://www.grants.gov/</t>
        </is>
      </c>
      <c r="E8" s="12" t="inlineStr">
        <is>
          <t>2026-09-22</t>
        </is>
      </c>
    </row>
    <row r="9">
      <c r="A9" s="7" t="inlineStr">
        <is>
          <t>Instrumentl through Grant Professionals Association membership</t>
        </is>
      </c>
      <c r="B9" s="8" t="inlineStr">
        <is>
          <t>Two months free when subscribing to the annual subscription</t>
        </is>
      </c>
      <c r="C9" s="8" t="inlineStr">
        <is>
          <t>GPA members, redeemed through the GPA site</t>
        </is>
      </c>
      <c r="D9" s="8" t="inlineStr">
        <is>
          <t>https://grantprofessionals.org/page/exclusiveoffers</t>
        </is>
      </c>
      <c r="E9" s="12" t="inlineStr">
        <is>
          <t>2026-09-22</t>
        </is>
      </c>
    </row>
    <row r="11">
      <c r="A11" s="2" t="inlineStr">
        <is>
          <t>A discount route is not a plan. Check the eligibility rule and the renewal terms before you build a research habit on a route you may not qualify for next year.</t>
        </is>
      </c>
    </row>
    <row r="13">
      <c r="A13" s="5" t="inlineStr">
        <is>
          <t>Source: https://www.grantcue.com/blog/grant-database-pricing-comparison | GrantCue</t>
        </is>
      </c>
    </row>
  </sheetData>
  <pageMargins left="0.5" right="0.5" top="0.6" bottom="0.7" header="0.3" footer="0.3"/>
  <pageSetup orientation="landscape" paperSize="1" fitToHeight="0" fitToWidth="1"/>
  <headerFooter>
    <oddHeader/>
    <oddFooter>&amp;L&amp;8 Source: https://www.grantcue.com/blog/grant-database-pricing-comparison | GrantCue&amp;R&amp;8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32" customWidth="1" min="1" max="1"/>
    <col width="52" customWidth="1" min="2" max="2"/>
    <col width="82" customWidth="1" min="3" max="3"/>
    <col width="30" customWidth="1" min="4" max="4"/>
  </cols>
  <sheetData>
    <row r="1">
      <c r="A1" s="1" t="inlineStr">
        <is>
          <t>Sources</t>
        </is>
      </c>
    </row>
    <row r="2">
      <c r="A2" s="21" t="inlineStr">
        <is>
          <t>Every page behind a figure in this workbook. Open the page, compare it with the row, and write today's date in the Date seen cell.</t>
        </is>
      </c>
    </row>
    <row r="4">
      <c r="A4" s="6" t="inlineStr">
        <is>
          <t>Vendor or publisher</t>
        </is>
      </c>
      <c r="B4" s="6" t="inlineStr">
        <is>
          <t>Page</t>
        </is>
      </c>
      <c r="C4" s="6" t="inlineStr">
        <is>
          <t>URL</t>
        </is>
      </c>
      <c r="D4" s="6" t="inlineStr">
        <is>
          <t>Date seen</t>
        </is>
      </c>
    </row>
    <row r="5">
      <c r="A5" s="7" t="inlineStr">
        <is>
          <t>Instrumentl</t>
        </is>
      </c>
      <c r="B5" s="8" t="inlineStr">
        <is>
          <t>Pricing page</t>
        </is>
      </c>
      <c r="C5" s="8" t="inlineStr">
        <is>
          <t>https://www.instrumentl.com/pricing</t>
        </is>
      </c>
      <c r="D5" s="12" t="inlineStr">
        <is>
          <t>2026-09-22</t>
        </is>
      </c>
    </row>
    <row r="6">
      <c r="A6" s="7" t="inlineStr">
        <is>
          <t>Instrumentl</t>
        </is>
      </c>
      <c r="B6" s="8" t="inlineStr">
        <is>
          <t>Help center, Basic Funder 990 Insights</t>
        </is>
      </c>
      <c r="C6" s="8" t="inlineStr">
        <is>
          <t>https://help.instrumentl.com/en/articles/5464137-basic-funder-990-insights</t>
        </is>
      </c>
      <c r="D6" s="12" t="inlineStr">
        <is>
          <t>2026-09-22</t>
        </is>
      </c>
    </row>
    <row r="7">
      <c r="A7" s="7" t="inlineStr">
        <is>
          <t>Instrumentl</t>
        </is>
      </c>
      <c r="B7" s="8" t="inlineStr">
        <is>
          <t>Help center, How Instrumentl creates 990 insights</t>
        </is>
      </c>
      <c r="C7" s="8" t="inlineStr">
        <is>
          <t>https://help.instrumentl.com/en/articles/6706044-how-instrumentl-creates-990-insights</t>
        </is>
      </c>
      <c r="D7" s="12" t="inlineStr">
        <is>
          <t>updated 2026-06-18</t>
        </is>
      </c>
    </row>
    <row r="8">
      <c r="A8" s="7" t="inlineStr">
        <is>
          <t>Instrumentl</t>
        </is>
      </c>
      <c r="B8" s="8" t="inlineStr">
        <is>
          <t>Help center, Locate funder profiles</t>
        </is>
      </c>
      <c r="C8" s="8" t="inlineStr">
        <is>
          <t>https://help.instrumentl.com/en/articles/3832184-locate-funder-profiles-990-reports</t>
        </is>
      </c>
      <c r="D8" s="12" t="inlineStr">
        <is>
          <t>2026-09-22</t>
        </is>
      </c>
    </row>
    <row r="9">
      <c r="A9" s="7" t="inlineStr">
        <is>
          <t>Candid</t>
        </is>
      </c>
      <c r="B9" s="8" t="inlineStr">
        <is>
          <t>Pricing page</t>
        </is>
      </c>
      <c r="C9" s="8" t="inlineStr">
        <is>
          <t>https://candid.org/pricing/</t>
        </is>
      </c>
      <c r="D9" s="12" t="inlineStr">
        <is>
          <t>2026-09-22</t>
        </is>
      </c>
    </row>
    <row r="10">
      <c r="A10" s="7" t="inlineStr">
        <is>
          <t>Candid</t>
        </is>
      </c>
      <c r="B10" s="8" t="inlineStr">
        <is>
          <t>About us</t>
        </is>
      </c>
      <c r="C10" s="8" t="inlineStr">
        <is>
          <t>https://candid.org/about/</t>
        </is>
      </c>
      <c r="D10" s="12" t="inlineStr">
        <is>
          <t>page dated 2025-02-18, seen 2026-09-22</t>
        </is>
      </c>
    </row>
    <row r="11">
      <c r="A11" s="7" t="inlineStr">
        <is>
          <t>Candid</t>
        </is>
      </c>
      <c r="B11" s="8" t="inlineStr">
        <is>
          <t>Candid search</t>
        </is>
      </c>
      <c r="C11" s="8" t="inlineStr">
        <is>
          <t>https://candid.org/candid-search/</t>
        </is>
      </c>
      <c r="D11" s="12" t="inlineStr">
        <is>
          <t>2026-09-22</t>
        </is>
      </c>
    </row>
    <row r="12">
      <c r="A12" s="7" t="inlineStr">
        <is>
          <t>Candid Learning</t>
        </is>
      </c>
      <c r="B12" s="8" t="inlineStr">
        <is>
          <t>Go for Gold</t>
        </is>
      </c>
      <c r="C12" s="8" t="inlineStr">
        <is>
          <t>https://learning.candid.org/go-for-gold/378495</t>
        </is>
      </c>
      <c r="D12" s="12" t="inlineStr">
        <is>
          <t>2026-09-22</t>
        </is>
      </c>
    </row>
    <row r="13">
      <c r="A13" s="7" t="inlineStr">
        <is>
          <t>Candid Learning</t>
        </is>
      </c>
      <c r="B13" s="8" t="inlineStr">
        <is>
          <t>How can I access Candid products without a subscription</t>
        </is>
      </c>
      <c r="C13" s="8" t="inlineStr">
        <is>
          <t>https://learning.candid.org/free-access-to-foundation-directory/273922</t>
        </is>
      </c>
      <c r="D13" s="12" t="inlineStr">
        <is>
          <t>2026-09-22</t>
        </is>
      </c>
    </row>
    <row r="14">
      <c r="A14" s="7" t="inlineStr">
        <is>
          <t>GrantStation</t>
        </is>
      </c>
      <c r="B14" s="8" t="inlineStr">
        <is>
          <t>Membership page</t>
        </is>
      </c>
      <c r="C14" s="8" t="inlineStr">
        <is>
          <t>https://grantstation.com/product/grantstation-membership</t>
        </is>
      </c>
      <c r="D14" s="12" t="inlineStr">
        <is>
          <t>2026-09-22</t>
        </is>
      </c>
    </row>
    <row r="15">
      <c r="A15" s="7" t="inlineStr">
        <is>
          <t>GrantStation</t>
        </is>
      </c>
      <c r="B15" s="8" t="inlineStr">
        <is>
          <t>Promotion Codes and Discounts</t>
        </is>
      </c>
      <c r="C15" s="8" t="inlineStr">
        <is>
          <t>https://grantstation.com/discounts-promotions</t>
        </is>
      </c>
      <c r="D15" s="12" t="inlineStr">
        <is>
          <t>2026-09-22</t>
        </is>
      </c>
    </row>
    <row r="16">
      <c r="A16" s="7" t="inlineStr">
        <is>
          <t>GrantStation</t>
        </is>
      </c>
      <c r="B16" s="8" t="inlineStr">
        <is>
          <t>FAQ</t>
        </is>
      </c>
      <c r="C16" s="8" t="inlineStr">
        <is>
          <t>https://grantstation.com/contact/faq</t>
        </is>
      </c>
      <c r="D16" s="12" t="inlineStr">
        <is>
          <t>2026-09-22</t>
        </is>
      </c>
    </row>
    <row r="17">
      <c r="A17" s="7" t="inlineStr">
        <is>
          <t>GrantWatch</t>
        </is>
      </c>
      <c r="B17" s="8" t="inlineStr">
        <is>
          <t>Pricing and Plans</t>
        </is>
      </c>
      <c r="C17" s="8" t="inlineStr">
        <is>
          <t>https://www.grantwatch.com/plans.php</t>
        </is>
      </c>
      <c r="D17" s="12" t="inlineStr">
        <is>
          <t>2026-09-22</t>
        </is>
      </c>
    </row>
    <row r="18">
      <c r="A18" s="7" t="inlineStr">
        <is>
          <t>GrantWatch</t>
        </is>
      </c>
      <c r="B18" s="8" t="inlineStr">
        <is>
          <t>The Top 21 Features of GrantWatch</t>
        </is>
      </c>
      <c r="C18" s="8" t="inlineStr">
        <is>
          <t>https://www.grantwatch.com/is-grantwatch-worth-it.php</t>
        </is>
      </c>
      <c r="D18" s="12" t="inlineStr">
        <is>
          <t>2026-09-22</t>
        </is>
      </c>
    </row>
    <row r="19">
      <c r="A19" s="7" t="inlineStr">
        <is>
          <t>Kindora</t>
        </is>
      </c>
      <c r="B19" s="8" t="inlineStr">
        <is>
          <t>Pricing page</t>
        </is>
      </c>
      <c r="C19" s="8" t="inlineStr">
        <is>
          <t>https://www.kindora.co/en/pricing</t>
        </is>
      </c>
      <c r="D19" s="12" t="inlineStr">
        <is>
          <t>2026-09-22</t>
        </is>
      </c>
    </row>
    <row r="20">
      <c r="A20" s="7" t="inlineStr">
        <is>
          <t>CharityEZ</t>
        </is>
      </c>
      <c r="B20" s="8" t="inlineStr">
        <is>
          <t>Pricing page</t>
        </is>
      </c>
      <c r="C20" s="8" t="inlineStr">
        <is>
          <t>https://www.charityez.org/pricing</t>
        </is>
      </c>
      <c r="D20" s="12" t="inlineStr">
        <is>
          <t>2026-09-22</t>
        </is>
      </c>
    </row>
    <row r="21">
      <c r="A21" s="7" t="inlineStr">
        <is>
          <t>GrantLedger</t>
        </is>
      </c>
      <c r="B21" s="8" t="inlineStr">
        <is>
          <t>Pricing page</t>
        </is>
      </c>
      <c r="C21" s="8" t="inlineStr">
        <is>
          <t>https://grantledger.net/pricing</t>
        </is>
      </c>
      <c r="D21" s="12" t="inlineStr">
        <is>
          <t>2026-09-22</t>
        </is>
      </c>
    </row>
    <row r="22">
      <c r="A22" s="7" t="inlineStr">
        <is>
          <t>GrantLedger</t>
        </is>
      </c>
      <c r="B22" s="8" t="inlineStr">
        <is>
          <t>Home page</t>
        </is>
      </c>
      <c r="C22" s="8" t="inlineStr">
        <is>
          <t>https://grantledger.net/</t>
        </is>
      </c>
      <c r="D22" s="12" t="inlineStr">
        <is>
          <t>2026-09-22</t>
        </is>
      </c>
    </row>
    <row r="23">
      <c r="A23" s="7" t="inlineStr">
        <is>
          <t>Grantmakers.io</t>
        </is>
      </c>
      <c r="B23" s="8" t="inlineStr">
        <is>
          <t>Home page</t>
        </is>
      </c>
      <c r="C23" s="8" t="inlineStr">
        <is>
          <t>https://grantmakers.io/</t>
        </is>
      </c>
      <c r="D23" s="12" t="inlineStr">
        <is>
          <t>2026-09-22</t>
        </is>
      </c>
    </row>
    <row r="24">
      <c r="A24" s="7" t="inlineStr">
        <is>
          <t>ProPublica</t>
        </is>
      </c>
      <c r="B24" s="8" t="inlineStr">
        <is>
          <t>Nonprofit Explorer</t>
        </is>
      </c>
      <c r="C24" s="8" t="inlineStr">
        <is>
          <t>https://projects.propublica.org/nonprofits/</t>
        </is>
      </c>
      <c r="D24" s="12" t="inlineStr">
        <is>
          <t>updated 2026-08-20</t>
        </is>
      </c>
    </row>
    <row r="25">
      <c r="A25" s="7" t="inlineStr">
        <is>
          <t>Grants.gov</t>
        </is>
      </c>
      <c r="B25" s="8" t="inlineStr">
        <is>
          <t>Search Grants</t>
        </is>
      </c>
      <c r="C25" s="8" t="inlineStr">
        <is>
          <t>https://www.grants.gov/search-grants</t>
        </is>
      </c>
      <c r="D25" s="12" t="inlineStr">
        <is>
          <t>2026-09-22</t>
        </is>
      </c>
    </row>
    <row r="26">
      <c r="A26" s="7" t="inlineStr">
        <is>
          <t>Grants.gov</t>
        </is>
      </c>
      <c r="B26" s="8" t="inlineStr">
        <is>
          <t>Home page</t>
        </is>
      </c>
      <c r="C26" s="8" t="inlineStr">
        <is>
          <t>https://www.grants.gov/</t>
        </is>
      </c>
      <c r="D26" s="12" t="inlineStr">
        <is>
          <t>2026-09-22</t>
        </is>
      </c>
    </row>
    <row r="27">
      <c r="A27" s="7" t="inlineStr">
        <is>
          <t>GrantAdvisor</t>
        </is>
      </c>
      <c r="B27" s="8" t="inlineStr">
        <is>
          <t>Home page</t>
        </is>
      </c>
      <c r="C27" s="8" t="inlineStr">
        <is>
          <t>https://grantadvisor.org/</t>
        </is>
      </c>
      <c r="D27" s="12" t="inlineStr">
        <is>
          <t>2026-09-22</t>
        </is>
      </c>
    </row>
    <row r="28">
      <c r="A28" s="7" t="inlineStr">
        <is>
          <t>Grant Gopher</t>
        </is>
      </c>
      <c r="B28" s="8" t="inlineStr">
        <is>
          <t>Plans and Pricing</t>
        </is>
      </c>
      <c r="C28" s="8" t="inlineStr">
        <is>
          <t>https://grantgopher.com/Plans-Pricing</t>
        </is>
      </c>
      <c r="D28" s="12" t="inlineStr">
        <is>
          <t>2026-09-22</t>
        </is>
      </c>
    </row>
    <row r="29">
      <c r="A29" s="7" t="inlineStr">
        <is>
          <t>GrantForward</t>
        </is>
      </c>
      <c r="B29" s="8" t="inlineStr">
        <is>
          <t>Subscribing to GrantForward</t>
        </is>
      </c>
      <c r="C29" s="8" t="inlineStr">
        <is>
          <t>https://www.grantforward.com/subscription_plans</t>
        </is>
      </c>
      <c r="D29" s="12" t="inlineStr">
        <is>
          <t>2026-09-22</t>
        </is>
      </c>
    </row>
    <row r="30">
      <c r="A30" s="7" t="inlineStr">
        <is>
          <t>Clarivate</t>
        </is>
      </c>
      <c r="B30" s="8" t="inlineStr">
        <is>
          <t>Pivot-RP funding</t>
        </is>
      </c>
      <c r="C30" s="8" t="inlineStr">
        <is>
          <t>https://clarivate.com/academia-government/scientific-and-academic-research/research-funding-analytics/pivot-rp-funding/</t>
        </is>
      </c>
      <c r="D30" s="12" t="inlineStr">
        <is>
          <t>2026-09-22</t>
        </is>
      </c>
    </row>
    <row r="31">
      <c r="A31" s="7" t="inlineStr">
        <is>
          <t>Grant Professionals Association</t>
        </is>
      </c>
      <c r="B31" s="8" t="inlineStr">
        <is>
          <t>Exclusive Offers from Partners</t>
        </is>
      </c>
      <c r="C31" s="8" t="inlineStr">
        <is>
          <t>https://grantprofessionals.org/page/exclusiveoffers</t>
        </is>
      </c>
      <c r="D31" s="12" t="inlineStr">
        <is>
          <t>2026-09-22</t>
        </is>
      </c>
    </row>
    <row r="32">
      <c r="A32" s="7" t="inlineStr">
        <is>
          <t>IRS</t>
        </is>
      </c>
      <c r="B32" s="8" t="inlineStr">
        <is>
          <t>Tax Exempt Organization Search bulk data downloads</t>
        </is>
      </c>
      <c r="C32" s="8" t="inlineStr">
        <is>
          <t>https://www.irs.gov/charities-non-profits/tax-exempt-organization-search-bulk-data-downloads</t>
        </is>
      </c>
      <c r="D32" s="12" t="inlineStr">
        <is>
          <t>2026-09-22</t>
        </is>
      </c>
    </row>
    <row r="33">
      <c r="A33" s="7" t="inlineStr">
        <is>
          <t>Peak Proposals</t>
        </is>
      </c>
      <c r="B33" s="8" t="inlineStr">
        <is>
          <t>Choosing a Grant Database Based on Your Needs and Budget</t>
        </is>
      </c>
      <c r="C33" s="8" t="inlineStr">
        <is>
          <t>https://www.peakproposals.com/blog/choosing-a-grant-database</t>
        </is>
      </c>
      <c r="D33" s="12" t="inlineStr">
        <is>
          <t>2021-01-28</t>
        </is>
      </c>
    </row>
    <row r="34">
      <c r="A34" s="7" t="inlineStr">
        <is>
          <t>GrantCue</t>
        </is>
      </c>
      <c r="B34" s="8" t="inlineStr">
        <is>
          <t>Public pricing page</t>
        </is>
      </c>
      <c r="C34" s="8" t="inlineStr">
        <is>
          <t>https://grantcue.com/pricing</t>
        </is>
      </c>
      <c r="D34" s="12" t="inlineStr">
        <is>
          <t>2026-09-22</t>
        </is>
      </c>
    </row>
    <row r="35">
      <c r="A35" s="7" t="inlineStr">
        <is>
          <t>Kindora</t>
        </is>
      </c>
      <c r="B35" s="8" t="inlineStr">
        <is>
          <t>Comparison page</t>
        </is>
      </c>
      <c r="C35" s="8" t="inlineStr">
        <is>
          <t>https://www.kindora.co/en/compare/candid</t>
        </is>
      </c>
      <c r="D35" s="12" t="inlineStr">
        <is>
          <t>2026-09-22</t>
        </is>
      </c>
    </row>
    <row r="36">
      <c r="A36" s="7" t="inlineStr">
        <is>
          <t>Candid Learning</t>
        </is>
      </c>
      <c r="B36" s="8" t="inlineStr">
        <is>
          <t>Subscription plan features</t>
        </is>
      </c>
      <c r="C36" s="8" t="inlineStr">
        <is>
          <t>https://learning.candid.org/subscription-plan-features</t>
        </is>
      </c>
      <c r="D36" s="12" t="inlineStr">
        <is>
          <t>2026-09-22</t>
        </is>
      </c>
    </row>
    <row r="37">
      <c r="A37" s="7" t="inlineStr">
        <is>
          <t>Clarivate</t>
        </is>
      </c>
      <c r="B37" s="8" t="inlineStr">
        <is>
          <t>Pivot-RP landing page</t>
        </is>
      </c>
      <c r="C37" s="8" t="inlineStr">
        <is>
          <t>https://clarivate.com/academia-government/lp/pivot-rp/</t>
        </is>
      </c>
      <c r="D37" s="12" t="inlineStr">
        <is>
          <t>2026-09-22</t>
        </is>
      </c>
    </row>
    <row r="38">
      <c r="A38" s="7" t="inlineStr">
        <is>
          <t>GrantWatch</t>
        </is>
      </c>
      <c r="B38" s="8" t="inlineStr">
        <is>
          <t>Join and login page</t>
        </is>
      </c>
      <c r="C38" s="8" t="inlineStr">
        <is>
          <t>https://www.grantwatch.com/join-login.php</t>
        </is>
      </c>
      <c r="D38" s="12" t="inlineStr">
        <is>
          <t>2026-09-22</t>
        </is>
      </c>
    </row>
    <row r="39">
      <c r="A39" s="7" t="inlineStr">
        <is>
          <t>Candid</t>
        </is>
      </c>
      <c r="B39" s="8" t="inlineStr">
        <is>
          <t>Blog, free access to Candid search</t>
        </is>
      </c>
      <c r="C39" s="8" t="inlineStr">
        <is>
          <t>https://candid.org/blogs/search-nonprofits-candid-free-access/</t>
        </is>
      </c>
      <c r="D39" s="12" t="inlineStr">
        <is>
          <t>2026-07-15</t>
        </is>
      </c>
    </row>
    <row r="41">
      <c r="A41" s="13" t="inlineStr">
        <is>
          <t>Source count in this workbook</t>
        </is>
      </c>
      <c r="D41" s="20">
        <f>COUNTA(C5:C39)</f>
        <v/>
      </c>
    </row>
    <row r="43">
      <c r="A43" s="5" t="inlineStr">
        <is>
          <t>Source: https://www.grantcue.com/blog/grant-database-pricing-comparison | GrantCue</t>
        </is>
      </c>
    </row>
  </sheetData>
  <pageMargins left="0.5" right="0.5" top="0.6" bottom="0.7" header="0.3" footer="0.3"/>
  <pageSetup orientation="landscape" paperSize="1" fitToHeight="0" fitToWidth="1"/>
  <headerFooter>
    <oddHeader/>
    <oddFooter>&amp;L&amp;8 Source: https://www.grantcue.com/blog/grant-database-pricing-comparison | GrantCue&amp;R&amp;8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Grant Database Pricing Comparison Workbook</dc:title>
  <dcterms:created xmlns:dcterms="http://purl.org/dc/terms/" xmlns:xsi="http://www.w3.org/2001/XMLSchema-instance" xsi:type="dcterms:W3CDTF">2026-09-22T12:00:00Z</dcterms:created>
  <dcterms:modified xmlns:dcterms="http://purl.org/dc/terms/" xmlns:xsi="http://www.w3.org/2001/XMLSchema-instance" xsi:type="dcterms:W3CDTF">2026-09-23T00:15:04Z</dcterms:modified>
  <cp:lastModifiedBy>GrantCue</cp:lastModifiedBy>
</cp:coreProperties>
</file>